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4"/>
  </bookViews>
  <sheets>
    <sheet name="Титул" sheetId="1" state="visible" r:id="rId1"/>
    <sheet name="Раздел 1" sheetId="2" state="visible" r:id="rId2"/>
    <sheet name="Раздел 2" sheetId="3" state="visible" r:id="rId3"/>
    <sheet name="Раздел 3" sheetId="4" state="visible" r:id="rId4"/>
    <sheet name="Раздел 4" sheetId="5" state="visible" r:id="rId5"/>
    <sheet name="Раздел 5" sheetId="6" state="visible" r:id="rId6"/>
  </sheets>
  <definedNames>
    <definedName name="_xlnm._FilterDatabase" localSheetId="3" hidden="1">'Раздел 3'!$A$4:$O$427</definedName>
    <definedName name="_xlnm._FilterDatabase" localSheetId="3" hidden="1">'Раздел 3'!$A$4:$O$427</definedName>
  </definedNames>
  <calcPr/>
</workbook>
</file>

<file path=xl/sharedStrings.xml><?xml version="1.0" encoding="utf-8"?>
<sst xmlns="http://schemas.openxmlformats.org/spreadsheetml/2006/main" count="633" uniqueCount="633">
  <si>
    <t xml:space="preserve">Приложение N 10</t>
  </si>
  <si>
    <t xml:space="preserve">к Правилам разработки и применения</t>
  </si>
  <si>
    <t xml:space="preserve">графиков аварийного ограничения</t>
  </si>
  <si>
    <t xml:space="preserve">режима потребления электрической</t>
  </si>
  <si>
    <t xml:space="preserve">энергии (мощности) и использования</t>
  </si>
  <si>
    <t xml:space="preserve">противоаварийной автоматики</t>
  </si>
  <si>
    <t xml:space="preserve">                                 Сведения</t>
  </si>
  <si>
    <t xml:space="preserve">         о настройке и объемах управляющих воздействий автоматики</t>
  </si>
  <si>
    <t xml:space="preserve">       частотной разгрузки и иных видов противоаварийной автоматики</t>
  </si>
  <si>
    <t xml:space="preserve">               по данным контрольных и внеочередных замеров</t>
  </si>
  <si>
    <t xml:space="preserve">ВОЗМОЖНО ПРЕДСТАВЛЕНИЕ В ЭЛЕКТРОННОМ ВИДЕ</t>
  </si>
  <si>
    <t xml:space="preserve">Наименование организации, предоставляющей сведения: Карельский филиал ПАО "Россети Северо-Запад"</t>
  </si>
  <si>
    <t xml:space="preserve">Почтовый адрес: г. Петрозаводск, ул. Кирова, 45</t>
  </si>
  <si>
    <t xml:space="preserve">Раздел 1. Суммарные объемы автоматической частотной разгрузки (далее - АЧР)</t>
  </si>
  <si>
    <t xml:space="preserve">и частотного автоматического повторного включения (далее - ЧАПВ)</t>
  </si>
  <si>
    <t xml:space="preserve">Наименование показателя</t>
  </si>
  <si>
    <t xml:space="preserve">Единица измерения</t>
  </si>
  <si>
    <t xml:space="preserve">Значение показателя</t>
  </si>
  <si>
    <t>Потребление</t>
  </si>
  <si>
    <t>МВт</t>
  </si>
  <si>
    <t xml:space="preserve">в том числе:</t>
  </si>
  <si>
    <t xml:space="preserve">потребление собственных нужд (далее - СН) тепловой электрической станции</t>
  </si>
  <si>
    <t xml:space="preserve">Спецочередь АЧР (далее - САЧР)</t>
  </si>
  <si>
    <t xml:space="preserve">Процент САЧР от потребления</t>
  </si>
  <si>
    <t>%</t>
  </si>
  <si>
    <t xml:space="preserve">АЧР-1 (включая САЧР)</t>
  </si>
  <si>
    <t xml:space="preserve">Процент АЧР-1 (включая САЧР) от потребления</t>
  </si>
  <si>
    <t xml:space="preserve">АЧР-2 несовмещенная</t>
  </si>
  <si>
    <t xml:space="preserve">Процент АЧР-2 несовмещенная от потребления</t>
  </si>
  <si>
    <t xml:space="preserve">Сумма АЧР (АЧР-1 (включая САЧР) + АЧР-2 несовмещенная)</t>
  </si>
  <si>
    <t xml:space="preserve">Процент АЧР от потребления</t>
  </si>
  <si>
    <t xml:space="preserve">Процент АЧР в соответствии с заданием субъекта оперативно-диспетчерского управления в электроэнергетике</t>
  </si>
  <si>
    <t xml:space="preserve">Выполнение задания субъекта оперативно-диспетчерского управления в электроэнергетике</t>
  </si>
  <si>
    <t xml:space="preserve">АЧР-2 совмещенная</t>
  </si>
  <si>
    <t xml:space="preserve">Процент АЧР-2 совмещенная от АЧР-1 (без учета САЧР)</t>
  </si>
  <si>
    <t xml:space="preserve">Дополнительная разгрузка (далее - ДАР)</t>
  </si>
  <si>
    <t xml:space="preserve">Процент ДАР от потребления</t>
  </si>
  <si>
    <t xml:space="preserve">Всего ЧАПВ</t>
  </si>
  <si>
    <t xml:space="preserve">Процент ЧАПВ от суммы АЧР</t>
  </si>
  <si>
    <t xml:space="preserve">Раздел 2. Совмещение АЧР-1 и АЧР-2</t>
  </si>
  <si>
    <t xml:space="preserve">Уставки АЧР-1</t>
  </si>
  <si>
    <t xml:space="preserve">Уставки АЧР-2</t>
  </si>
  <si>
    <t xml:space="preserve">АЧР-2, МВт</t>
  </si>
  <si>
    <t xml:space="preserve">АЧР-1, МВт</t>
  </si>
  <si>
    <t xml:space="preserve">% совмещения по уставке</t>
  </si>
  <si>
    <t xml:space="preserve">49 Гц</t>
  </si>
  <si>
    <t xml:space="preserve">48,9 Гц</t>
  </si>
  <si>
    <t xml:space="preserve">48,8 Гц</t>
  </si>
  <si>
    <t xml:space="preserve">48,7 Гц</t>
  </si>
  <si>
    <t xml:space="preserve">5 ~ 20 с</t>
  </si>
  <si>
    <t xml:space="preserve">&gt; 20 ~ 30 с</t>
  </si>
  <si>
    <t xml:space="preserve">10 ~ 20 с</t>
  </si>
  <si>
    <t xml:space="preserve">&gt; 30 ~ 40 с</t>
  </si>
  <si>
    <t xml:space="preserve">20 ~ 35 с</t>
  </si>
  <si>
    <t xml:space="preserve">&gt; 35 ~ 40 с</t>
  </si>
  <si>
    <t xml:space="preserve">&gt; 40 ~ 50 с</t>
  </si>
  <si>
    <t xml:space="preserve">&gt; 50 ~ 60 с</t>
  </si>
  <si>
    <t xml:space="preserve">40 ~ 50 с</t>
  </si>
  <si>
    <t xml:space="preserve">&gt; 60 ~ 70 с</t>
  </si>
  <si>
    <t xml:space="preserve">&gt; 70 ~ 80 с</t>
  </si>
  <si>
    <t xml:space="preserve">&gt; 80 ~ 90 с</t>
  </si>
  <si>
    <t xml:space="preserve">48,6 Гц</t>
  </si>
  <si>
    <t xml:space="preserve">48,5 Гц</t>
  </si>
  <si>
    <t xml:space="preserve">48,4 Гц</t>
  </si>
  <si>
    <t xml:space="preserve">48,3 Гц</t>
  </si>
  <si>
    <t xml:space="preserve">48,2 Гц</t>
  </si>
  <si>
    <t xml:space="preserve">48,1 Гц</t>
  </si>
  <si>
    <t xml:space="preserve">48,0 Гц</t>
  </si>
  <si>
    <t xml:space="preserve">47,9 Гц</t>
  </si>
  <si>
    <t xml:space="preserve">47,8 Гц</t>
  </si>
  <si>
    <t xml:space="preserve">47,7 Гц</t>
  </si>
  <si>
    <t xml:space="preserve">47,6 Гц</t>
  </si>
  <si>
    <t xml:space="preserve">47,5 Гц</t>
  </si>
  <si>
    <t xml:space="preserve">47,4 Гц</t>
  </si>
  <si>
    <t xml:space="preserve">47,3 Гц</t>
  </si>
  <si>
    <t xml:space="preserve">47,2 Гц</t>
  </si>
  <si>
    <t xml:space="preserve">47,1 Гц</t>
  </si>
  <si>
    <t xml:space="preserve">47,0 Гц</t>
  </si>
  <si>
    <t xml:space="preserve">46,9 Гц</t>
  </si>
  <si>
    <t xml:space="preserve">46,8 Гц</t>
  </si>
  <si>
    <t xml:space="preserve">46,7 Гц</t>
  </si>
  <si>
    <t xml:space="preserve">46,6 Гц</t>
  </si>
  <si>
    <t xml:space="preserve">46,5 Гц</t>
  </si>
  <si>
    <t xml:space="preserve">Сумма АЧР-2, МВт</t>
  </si>
  <si>
    <t xml:space="preserve">% соотношения очередей</t>
  </si>
  <si>
    <t xml:space="preserve">Раздел 3. Настройка АЧР</t>
  </si>
  <si>
    <t>Объект</t>
  </si>
  <si>
    <t>Присоединение</t>
  </si>
  <si>
    <t>АЧР-1</t>
  </si>
  <si>
    <t>АЧР-2</t>
  </si>
  <si>
    <t>ЧАПВ</t>
  </si>
  <si>
    <t xml:space="preserve">АЧР-2 (несовмещенная)</t>
  </si>
  <si>
    <t xml:space="preserve">Нагрузка в графике АЧР</t>
  </si>
  <si>
    <t xml:space="preserve">Нагрузка &lt;1&gt;, МВт
18.12.2024</t>
  </si>
  <si>
    <t xml:space="preserve">N очереди</t>
  </si>
  <si>
    <t>уставки</t>
  </si>
  <si>
    <t xml:space="preserve">№ очереди</t>
  </si>
  <si>
    <t>с</t>
  </si>
  <si>
    <t>Гц</t>
  </si>
  <si>
    <t xml:space="preserve">ПС 69</t>
  </si>
  <si>
    <t>Л-69-1</t>
  </si>
  <si>
    <t>I/2</t>
  </si>
  <si>
    <t>Л-69-2</t>
  </si>
  <si>
    <t>Л-69-5</t>
  </si>
  <si>
    <t>Л-69-6</t>
  </si>
  <si>
    <t>Л-69-7</t>
  </si>
  <si>
    <t>Л-69-8</t>
  </si>
  <si>
    <t>Л-69-9</t>
  </si>
  <si>
    <t>Л-69-10</t>
  </si>
  <si>
    <t xml:space="preserve">ПС 83</t>
  </si>
  <si>
    <t>Л-83-19</t>
  </si>
  <si>
    <t>I/4</t>
  </si>
  <si>
    <t>нет</t>
  </si>
  <si>
    <t>Л-83-6</t>
  </si>
  <si>
    <t xml:space="preserve">ПС 72</t>
  </si>
  <si>
    <t>Л-72-01</t>
  </si>
  <si>
    <t>Л-72-05</t>
  </si>
  <si>
    <t>Л-72-06</t>
  </si>
  <si>
    <t>Л-72-09</t>
  </si>
  <si>
    <t>Л-72-10</t>
  </si>
  <si>
    <t>Л-72-14</t>
  </si>
  <si>
    <t xml:space="preserve">ПС 35</t>
  </si>
  <si>
    <t>Л-35-10</t>
  </si>
  <si>
    <t>II/2</t>
  </si>
  <si>
    <t>48.9</t>
  </si>
  <si>
    <t>Л-35-11</t>
  </si>
  <si>
    <t>II/3</t>
  </si>
  <si>
    <t>Л-35-12</t>
  </si>
  <si>
    <t>Л-35-13</t>
  </si>
  <si>
    <t>Л-35-14</t>
  </si>
  <si>
    <t>Л-35-15</t>
  </si>
  <si>
    <t>Л-35-16</t>
  </si>
  <si>
    <t>Л-35-17</t>
  </si>
  <si>
    <t>Л-35-18</t>
  </si>
  <si>
    <t>Л-35-19</t>
  </si>
  <si>
    <t>Л-35-20</t>
  </si>
  <si>
    <t xml:space="preserve">ПС 21</t>
  </si>
  <si>
    <t>Л-21-11</t>
  </si>
  <si>
    <t>Л-21-12</t>
  </si>
  <si>
    <t xml:space="preserve"> </t>
  </si>
  <si>
    <t>Л-21-15</t>
  </si>
  <si>
    <t>Л-21-16</t>
  </si>
  <si>
    <t>Л-21-3</t>
  </si>
  <si>
    <t>Л-21-4</t>
  </si>
  <si>
    <t>Л-21-7</t>
  </si>
  <si>
    <t>Л-21-8</t>
  </si>
  <si>
    <t>Л-57П</t>
  </si>
  <si>
    <t>Л-58П</t>
  </si>
  <si>
    <t>Л-59П</t>
  </si>
  <si>
    <t>Л-21-1</t>
  </si>
  <si>
    <t>Л-21-18</t>
  </si>
  <si>
    <t>Л-21-19</t>
  </si>
  <si>
    <t xml:space="preserve">ПС 26</t>
  </si>
  <si>
    <t>Л-26-61</t>
  </si>
  <si>
    <t>Л-26-62</t>
  </si>
  <si>
    <t>Л-26-70</t>
  </si>
  <si>
    <t>Л-26-93</t>
  </si>
  <si>
    <t>Л-26-94</t>
  </si>
  <si>
    <t>Л-26-95</t>
  </si>
  <si>
    <t>Л-26-97</t>
  </si>
  <si>
    <t>Л-26-98</t>
  </si>
  <si>
    <t xml:space="preserve">ПС 95</t>
  </si>
  <si>
    <t>Л-95-01</t>
  </si>
  <si>
    <t>II/4</t>
  </si>
  <si>
    <t>Л-95-03</t>
  </si>
  <si>
    <t>Л-95-04</t>
  </si>
  <si>
    <t>Л-95-05</t>
  </si>
  <si>
    <t xml:space="preserve">ПС 66</t>
  </si>
  <si>
    <t>Л-66-1</t>
  </si>
  <si>
    <t>Л-66-10</t>
  </si>
  <si>
    <t>Л-66-11</t>
  </si>
  <si>
    <t>Л-66-12</t>
  </si>
  <si>
    <t>Л-66-17</t>
  </si>
  <si>
    <t>Л-66-19</t>
  </si>
  <si>
    <t>Л-66-2</t>
  </si>
  <si>
    <t>Л-66-7</t>
  </si>
  <si>
    <t>Л-69-15</t>
  </si>
  <si>
    <t>III/2</t>
  </si>
  <si>
    <t>48.8</t>
  </si>
  <si>
    <t>Л-69-16</t>
  </si>
  <si>
    <t>Л-69-18</t>
  </si>
  <si>
    <t>Л-69-19</t>
  </si>
  <si>
    <t>Л-69-20</t>
  </si>
  <si>
    <t>Л-69-23</t>
  </si>
  <si>
    <t>Л-69-24</t>
  </si>
  <si>
    <t xml:space="preserve">ПС 20</t>
  </si>
  <si>
    <t>Л-20-10</t>
  </si>
  <si>
    <t>Л-20-12</t>
  </si>
  <si>
    <t>Л-20-13</t>
  </si>
  <si>
    <t>Л-20-14</t>
  </si>
  <si>
    <t>Л-20-16</t>
  </si>
  <si>
    <t>Л-20-18</t>
  </si>
  <si>
    <t>Л-20-22</t>
  </si>
  <si>
    <t>Л-20-23</t>
  </si>
  <si>
    <t>Л-20-24</t>
  </si>
  <si>
    <t>Л-20-25</t>
  </si>
  <si>
    <t>Л-20-30</t>
  </si>
  <si>
    <t>Л-20-32</t>
  </si>
  <si>
    <t>Л-20-34</t>
  </si>
  <si>
    <t>Л-20-35</t>
  </si>
  <si>
    <t>Л-20-36</t>
  </si>
  <si>
    <t>Л-20-38</t>
  </si>
  <si>
    <t>Л-20-39</t>
  </si>
  <si>
    <t>Л-20-45</t>
  </si>
  <si>
    <t xml:space="preserve">ПС 13</t>
  </si>
  <si>
    <t>Л-13-03</t>
  </si>
  <si>
    <t>Л-13-04</t>
  </si>
  <si>
    <t>Л-13-05</t>
  </si>
  <si>
    <t xml:space="preserve">ПС 25</t>
  </si>
  <si>
    <t>Л-38С</t>
  </si>
  <si>
    <t>III/4</t>
  </si>
  <si>
    <t>Л-66С</t>
  </si>
  <si>
    <t xml:space="preserve">ПС 28</t>
  </si>
  <si>
    <t>Л-28-01</t>
  </si>
  <si>
    <t>III/3</t>
  </si>
  <si>
    <t>Л-28-02</t>
  </si>
  <si>
    <t>Л-28-03</t>
  </si>
  <si>
    <t>Л-28-04</t>
  </si>
  <si>
    <t>Л-28-05</t>
  </si>
  <si>
    <t>Л-28-06</t>
  </si>
  <si>
    <t>Л-28-07</t>
  </si>
  <si>
    <t>Л-28-11</t>
  </si>
  <si>
    <t>Л-40К</t>
  </si>
  <si>
    <t xml:space="preserve">ПС 70</t>
  </si>
  <si>
    <t>Л-70-1</t>
  </si>
  <si>
    <t>Л-70-2</t>
  </si>
  <si>
    <t>Л-70-3</t>
  </si>
  <si>
    <t>Л-70-4</t>
  </si>
  <si>
    <t>Л-70-8</t>
  </si>
  <si>
    <t>Л-70-10</t>
  </si>
  <si>
    <t>Л-70-11</t>
  </si>
  <si>
    <t>Л-70-14</t>
  </si>
  <si>
    <t>Л-70-17</t>
  </si>
  <si>
    <t>Л-70-18</t>
  </si>
  <si>
    <t>Л-70-19</t>
  </si>
  <si>
    <t xml:space="preserve">ПС 9</t>
  </si>
  <si>
    <t>Л-9-06</t>
  </si>
  <si>
    <t>Л-9-07</t>
  </si>
  <si>
    <t>Л-9-08</t>
  </si>
  <si>
    <t>Л-9-10</t>
  </si>
  <si>
    <t xml:space="preserve">ПС 27</t>
  </si>
  <si>
    <t>Л-27-61</t>
  </si>
  <si>
    <t>Л-27-62</t>
  </si>
  <si>
    <t>Л-27-63</t>
  </si>
  <si>
    <t>Л-27-64</t>
  </si>
  <si>
    <t>Л-27-65</t>
  </si>
  <si>
    <t>Л-27-68</t>
  </si>
  <si>
    <t>Л-27-69</t>
  </si>
  <si>
    <t>Л-27-73</t>
  </si>
  <si>
    <t>Л-27-74</t>
  </si>
  <si>
    <t>Л-27-75</t>
  </si>
  <si>
    <t xml:space="preserve">ПС 7</t>
  </si>
  <si>
    <t>Л-7-5</t>
  </si>
  <si>
    <t>IV/2</t>
  </si>
  <si>
    <t>48.7</t>
  </si>
  <si>
    <t>Л-7-9</t>
  </si>
  <si>
    <t>Л-7-10</t>
  </si>
  <si>
    <t>Л-7-11</t>
  </si>
  <si>
    <t>Л-7-12</t>
  </si>
  <si>
    <t>Л-7-14</t>
  </si>
  <si>
    <t>Л-7-15</t>
  </si>
  <si>
    <t>Л-7-16</t>
  </si>
  <si>
    <t>Л-7-28</t>
  </si>
  <si>
    <t>Л-7-29</t>
  </si>
  <si>
    <t>Л-7-31</t>
  </si>
  <si>
    <t>Л-7-32</t>
  </si>
  <si>
    <t>Л-7-33</t>
  </si>
  <si>
    <t>Л-7-34</t>
  </si>
  <si>
    <t>Л-7-35</t>
  </si>
  <si>
    <t xml:space="preserve">ПС 23</t>
  </si>
  <si>
    <t>Л-23-3</t>
  </si>
  <si>
    <t>IV/3</t>
  </si>
  <si>
    <t>Л-23-5</t>
  </si>
  <si>
    <t>Л-23-7</t>
  </si>
  <si>
    <t>Л-23-17</t>
  </si>
  <si>
    <t>Л-23-15</t>
  </si>
  <si>
    <t>Л-23-18</t>
  </si>
  <si>
    <t>Л-23-16</t>
  </si>
  <si>
    <t>Л-23-6</t>
  </si>
  <si>
    <t xml:space="preserve">ПС 46П</t>
  </si>
  <si>
    <t>Л-46П-23</t>
  </si>
  <si>
    <t>Л-46П-1</t>
  </si>
  <si>
    <t>Л-46П-2</t>
  </si>
  <si>
    <t>Л-46П-3</t>
  </si>
  <si>
    <t>Л-46П-9</t>
  </si>
  <si>
    <t>Л-46П-10</t>
  </si>
  <si>
    <t>Л-46П-13</t>
  </si>
  <si>
    <t>Л-46П-14</t>
  </si>
  <si>
    <t>Л-46П-19</t>
  </si>
  <si>
    <t>Л-46П-20</t>
  </si>
  <si>
    <t>Л-46П-21</t>
  </si>
  <si>
    <t>Л-46П-22</t>
  </si>
  <si>
    <t xml:space="preserve">ПС 41</t>
  </si>
  <si>
    <t>Л-41-01</t>
  </si>
  <si>
    <t>IV/4</t>
  </si>
  <si>
    <t>Л-41-10</t>
  </si>
  <si>
    <t>Л-41-11</t>
  </si>
  <si>
    <t>Л-41-02</t>
  </si>
  <si>
    <t>Л-41-21</t>
  </si>
  <si>
    <t>Л-41-22</t>
  </si>
  <si>
    <t>Л-41-25</t>
  </si>
  <si>
    <t>Л-41-26</t>
  </si>
  <si>
    <t>Л-41-03</t>
  </si>
  <si>
    <t>Л-41-05</t>
  </si>
  <si>
    <t>Л-41-07</t>
  </si>
  <si>
    <t>Л-47П</t>
  </si>
  <si>
    <t xml:space="preserve">ПС 53</t>
  </si>
  <si>
    <t>Л-53-4</t>
  </si>
  <si>
    <t>IV/5</t>
  </si>
  <si>
    <t xml:space="preserve">ПС 79</t>
  </si>
  <si>
    <t>Л-79-13</t>
  </si>
  <si>
    <t>Л-79-14</t>
  </si>
  <si>
    <t>Л-79-17</t>
  </si>
  <si>
    <t>Л-79-18</t>
  </si>
  <si>
    <t>Л-79-19</t>
  </si>
  <si>
    <t>Л-79-20</t>
  </si>
  <si>
    <t>Л-79-21</t>
  </si>
  <si>
    <t>Л-79-22</t>
  </si>
  <si>
    <t>Л-79-3</t>
  </si>
  <si>
    <t>Л-79-4</t>
  </si>
  <si>
    <t>Л-79-5</t>
  </si>
  <si>
    <t>Л-79-6</t>
  </si>
  <si>
    <t>Л-79-7</t>
  </si>
  <si>
    <t>Л-79-8</t>
  </si>
  <si>
    <t xml:space="preserve">ПС 42П</t>
  </si>
  <si>
    <t>Л-42П-3</t>
  </si>
  <si>
    <t>Л-42П-4</t>
  </si>
  <si>
    <t>Л-42П-5</t>
  </si>
  <si>
    <t>Л-42П-6</t>
  </si>
  <si>
    <t>Л-42П-9</t>
  </si>
  <si>
    <t>Л-42П-10</t>
  </si>
  <si>
    <t>Л-42П-11</t>
  </si>
  <si>
    <t>Л-42П-12</t>
  </si>
  <si>
    <t>Л-42П-13</t>
  </si>
  <si>
    <t xml:space="preserve">ПС 67</t>
  </si>
  <si>
    <t>Л-67-2</t>
  </si>
  <si>
    <t>IV/6</t>
  </si>
  <si>
    <t>Л-67-3</t>
  </si>
  <si>
    <t>Л-67-9</t>
  </si>
  <si>
    <t>Л-67-11</t>
  </si>
  <si>
    <t>Л-67-13</t>
  </si>
  <si>
    <t>Л-67-14</t>
  </si>
  <si>
    <t>Л-67-16</t>
  </si>
  <si>
    <t>Л-67-19</t>
  </si>
  <si>
    <t>Л-67-21</t>
  </si>
  <si>
    <t>Л-67-22</t>
  </si>
  <si>
    <t>Л-67-23</t>
  </si>
  <si>
    <t>Л-67-24</t>
  </si>
  <si>
    <t>Л-67-29</t>
  </si>
  <si>
    <t>Л-67-32</t>
  </si>
  <si>
    <t>Л-67-36</t>
  </si>
  <si>
    <t xml:space="preserve">ПС 55</t>
  </si>
  <si>
    <t>Л-55-9</t>
  </si>
  <si>
    <t>IV/7</t>
  </si>
  <si>
    <t>Л-55-10</t>
  </si>
  <si>
    <t>Л-55-11</t>
  </si>
  <si>
    <t>Л-55-15</t>
  </si>
  <si>
    <t xml:space="preserve">ПС 9С</t>
  </si>
  <si>
    <t>Л-9С-61</t>
  </si>
  <si>
    <t>Л-9С-62</t>
  </si>
  <si>
    <t>Л-9С-63</t>
  </si>
  <si>
    <t>Л-9С-64</t>
  </si>
  <si>
    <t>Л-9С-66</t>
  </si>
  <si>
    <t xml:space="preserve">ПС 93</t>
  </si>
  <si>
    <t>Л-93-61</t>
  </si>
  <si>
    <t>Л-93-62</t>
  </si>
  <si>
    <t>Л-93-64</t>
  </si>
  <si>
    <t>Л-93-66</t>
  </si>
  <si>
    <t>Л-93-67</t>
  </si>
  <si>
    <t xml:space="preserve">ПС 12</t>
  </si>
  <si>
    <t>Л-12-04</t>
  </si>
  <si>
    <t>Л-12-06</t>
  </si>
  <si>
    <t>Л-12-07</t>
  </si>
  <si>
    <t>Л-12-09</t>
  </si>
  <si>
    <t>Л-12-13</t>
  </si>
  <si>
    <t>Л-12-15</t>
  </si>
  <si>
    <t>Л-12-19</t>
  </si>
  <si>
    <t xml:space="preserve">ПС 29</t>
  </si>
  <si>
    <t>Л-136</t>
  </si>
  <si>
    <t>Л-29-61</t>
  </si>
  <si>
    <t>Л-29-70</t>
  </si>
  <si>
    <t>Л-29-71</t>
  </si>
  <si>
    <t>Л-29-72</t>
  </si>
  <si>
    <t>Л-29-73</t>
  </si>
  <si>
    <t>Л-29-74</t>
  </si>
  <si>
    <t>Л-53С</t>
  </si>
  <si>
    <t xml:space="preserve">ПС 94</t>
  </si>
  <si>
    <t>Л-94-2</t>
  </si>
  <si>
    <t>Л-94-3</t>
  </si>
  <si>
    <t>Л-94-8</t>
  </si>
  <si>
    <t>Л-94-9</t>
  </si>
  <si>
    <t xml:space="preserve">ПС 30</t>
  </si>
  <si>
    <t>Л-30-10</t>
  </si>
  <si>
    <t>IV/9</t>
  </si>
  <si>
    <t>Л-30-11</t>
  </si>
  <si>
    <t>Л-30-12</t>
  </si>
  <si>
    <t>Л-30-13</t>
  </si>
  <si>
    <t>Л-30-14</t>
  </si>
  <si>
    <t xml:space="preserve">ПС 3П</t>
  </si>
  <si>
    <t>Л-3П-13</t>
  </si>
  <si>
    <t>Л-3П-14</t>
  </si>
  <si>
    <t>Л-3П-15</t>
  </si>
  <si>
    <t>Л-3П-16</t>
  </si>
  <si>
    <t>Л-3П-17</t>
  </si>
  <si>
    <t>Л-3П-20</t>
  </si>
  <si>
    <t>Л-3П-23</t>
  </si>
  <si>
    <t>Л-3П-4</t>
  </si>
  <si>
    <t>Л-3П-5</t>
  </si>
  <si>
    <t>Л-3П-6</t>
  </si>
  <si>
    <t>Л-3П-7</t>
  </si>
  <si>
    <t>Л-3П-8</t>
  </si>
  <si>
    <t>Л-3П-10</t>
  </si>
  <si>
    <t>Л-3П-11</t>
  </si>
  <si>
    <t>Л-55-04</t>
  </si>
  <si>
    <t>Л-55-06</t>
  </si>
  <si>
    <t xml:space="preserve">ПС 15</t>
  </si>
  <si>
    <t>Л-15-02</t>
  </si>
  <si>
    <t>Л-15-03</t>
  </si>
  <si>
    <t>Л-15-04</t>
  </si>
  <si>
    <t>Л-15-05</t>
  </si>
  <si>
    <t>Л-15-09</t>
  </si>
  <si>
    <t>Л-15-10</t>
  </si>
  <si>
    <t>Л-15-11</t>
  </si>
  <si>
    <t>Л-15-12</t>
  </si>
  <si>
    <t>Л-15-15</t>
  </si>
  <si>
    <t>Л-15-16</t>
  </si>
  <si>
    <t>Л-15-17</t>
  </si>
  <si>
    <t>Л-15-18</t>
  </si>
  <si>
    <t>Л-15-22</t>
  </si>
  <si>
    <t>Л-15-23</t>
  </si>
  <si>
    <t>Л-15-25</t>
  </si>
  <si>
    <t>Л-33К</t>
  </si>
  <si>
    <t>Л-37К</t>
  </si>
  <si>
    <t>Л-45К</t>
  </si>
  <si>
    <t>Л-46К</t>
  </si>
  <si>
    <t>Л-47К</t>
  </si>
  <si>
    <t xml:space="preserve">ПС 63</t>
  </si>
  <si>
    <t>Л-30П</t>
  </si>
  <si>
    <t>Л-63-03</t>
  </si>
  <si>
    <t>Л-63-04</t>
  </si>
  <si>
    <t>Л-63-05</t>
  </si>
  <si>
    <t>Л-63-07</t>
  </si>
  <si>
    <t>Л-63-08</t>
  </si>
  <si>
    <t>Л-63-13</t>
  </si>
  <si>
    <t>Л-63-14</t>
  </si>
  <si>
    <t>Л-63-6</t>
  </si>
  <si>
    <t xml:space="preserve">ПС 64</t>
  </si>
  <si>
    <t>Л-64-12</t>
  </si>
  <si>
    <t>Л-64-13</t>
  </si>
  <si>
    <t>Л-64-18</t>
  </si>
  <si>
    <t>Л-64-19</t>
  </si>
  <si>
    <t>Л-64-22</t>
  </si>
  <si>
    <t>Л-64-23</t>
  </si>
  <si>
    <t>Л-64-28</t>
  </si>
  <si>
    <t>Л-64-29</t>
  </si>
  <si>
    <t xml:space="preserve">ПС 45С</t>
  </si>
  <si>
    <t>Л-45С-01</t>
  </si>
  <si>
    <t>Л-45С-02</t>
  </si>
  <si>
    <t>Л-45С-04</t>
  </si>
  <si>
    <t>Л-45С-05</t>
  </si>
  <si>
    <t>Л-45С-06</t>
  </si>
  <si>
    <t>Л-45С-07</t>
  </si>
  <si>
    <t>Л-45С-12</t>
  </si>
  <si>
    <t xml:space="preserve">ПС 1</t>
  </si>
  <si>
    <t>Л-1-3</t>
  </si>
  <si>
    <t>Л-1-5</t>
  </si>
  <si>
    <t>Л-1-9</t>
  </si>
  <si>
    <t>Л-1-13</t>
  </si>
  <si>
    <t>Л-1-17</t>
  </si>
  <si>
    <t>Л-1-19</t>
  </si>
  <si>
    <t>Л-1-25</t>
  </si>
  <si>
    <t>Л-1-27</t>
  </si>
  <si>
    <t>Л-1-31</t>
  </si>
  <si>
    <t>Л-1-33</t>
  </si>
  <si>
    <t>Л-1-35</t>
  </si>
  <si>
    <t>Л-1-37</t>
  </si>
  <si>
    <t>Л-1-41</t>
  </si>
  <si>
    <t>Л-1-57</t>
  </si>
  <si>
    <t>Л-1-59</t>
  </si>
  <si>
    <t>Л-1-61</t>
  </si>
  <si>
    <t>Л-1-63</t>
  </si>
  <si>
    <t>Л-1-65</t>
  </si>
  <si>
    <t>Л-31К</t>
  </si>
  <si>
    <t>Л-35К</t>
  </si>
  <si>
    <t>Л-42С</t>
  </si>
  <si>
    <t>Л-33С</t>
  </si>
  <si>
    <t>Л-32С</t>
  </si>
  <si>
    <t>Л-56С</t>
  </si>
  <si>
    <t xml:space="preserve">ПС 5</t>
  </si>
  <si>
    <t>Л-96П</t>
  </si>
  <si>
    <t>Л-69П</t>
  </si>
  <si>
    <t>Л-5-28</t>
  </si>
  <si>
    <t>Л-5-27</t>
  </si>
  <si>
    <t>Л-5-26</t>
  </si>
  <si>
    <t>Л-5-5</t>
  </si>
  <si>
    <t>Л-5-6</t>
  </si>
  <si>
    <t>Л-5-13</t>
  </si>
  <si>
    <t>Л-5-19</t>
  </si>
  <si>
    <t>Л-5-18</t>
  </si>
  <si>
    <t>Л-5-17</t>
  </si>
  <si>
    <t xml:space="preserve">ПС 39</t>
  </si>
  <si>
    <t>Л-39-01</t>
  </si>
  <si>
    <t>Л-39-06</t>
  </si>
  <si>
    <t>Л-39-07</t>
  </si>
  <si>
    <t>Л-39-08</t>
  </si>
  <si>
    <t>Л-39-09</t>
  </si>
  <si>
    <t>Л-39-10</t>
  </si>
  <si>
    <t>Л-39-11</t>
  </si>
  <si>
    <t xml:space="preserve">ПС 40</t>
  </si>
  <si>
    <t>Л-40-1</t>
  </si>
  <si>
    <t>Л-40-2</t>
  </si>
  <si>
    <t>Л-40-3</t>
  </si>
  <si>
    <t>Л-40-4</t>
  </si>
  <si>
    <t xml:space="preserve">ПС 45</t>
  </si>
  <si>
    <t>Л-45-18</t>
  </si>
  <si>
    <t>Л-45-19</t>
  </si>
  <si>
    <t>Л-45-22</t>
  </si>
  <si>
    <t>Л-45-23</t>
  </si>
  <si>
    <t>Л-45-24</t>
  </si>
  <si>
    <t>Л-32К</t>
  </si>
  <si>
    <t>Л-34К</t>
  </si>
  <si>
    <t>Л-13-10</t>
  </si>
  <si>
    <t>Л-13-11</t>
  </si>
  <si>
    <t>Л-13-12</t>
  </si>
  <si>
    <t>Л-25-61</t>
  </si>
  <si>
    <t>Л-25-62</t>
  </si>
  <si>
    <t>Л-25-64</t>
  </si>
  <si>
    <t>Л-25-65</t>
  </si>
  <si>
    <t>Л-25-66</t>
  </si>
  <si>
    <t>Л-25-67</t>
  </si>
  <si>
    <t>Л-25-68</t>
  </si>
  <si>
    <t>Л-25-69</t>
  </si>
  <si>
    <t>Л-25-78</t>
  </si>
  <si>
    <t xml:space="preserve">ПС 34</t>
  </si>
  <si>
    <t>Л-34-01</t>
  </si>
  <si>
    <t>Л-34-02</t>
  </si>
  <si>
    <t>Л-34-03</t>
  </si>
  <si>
    <t>Л-34-04</t>
  </si>
  <si>
    <t>Л-34-05</t>
  </si>
  <si>
    <t>Л-34-06</t>
  </si>
  <si>
    <t>Л-34-07</t>
  </si>
  <si>
    <t>Л-34-08</t>
  </si>
  <si>
    <t>Л-34-10</t>
  </si>
  <si>
    <t>Л-34-11</t>
  </si>
  <si>
    <t>Л-34-12</t>
  </si>
  <si>
    <t>Л-9-14</t>
  </si>
  <si>
    <t>Л-9-15</t>
  </si>
  <si>
    <t>Л-9-19</t>
  </si>
  <si>
    <t>Л-9-20</t>
  </si>
  <si>
    <t>Л-1-4</t>
  </si>
  <si>
    <t>Л-1-6</t>
  </si>
  <si>
    <t>Л-1-8</t>
  </si>
  <si>
    <t>Л-1-10</t>
  </si>
  <si>
    <t>Л-1-14</t>
  </si>
  <si>
    <t>Л-1-18</t>
  </si>
  <si>
    <t>Л-1-26</t>
  </si>
  <si>
    <t>Л-1-32</t>
  </si>
  <si>
    <t>Л-1-34</t>
  </si>
  <si>
    <t>Л-1-36</t>
  </si>
  <si>
    <t>Л-1-38</t>
  </si>
  <si>
    <t>Л-1-42</t>
  </si>
  <si>
    <t>Л-1-46</t>
  </si>
  <si>
    <t>Л-1-58</t>
  </si>
  <si>
    <t>Л-1-60</t>
  </si>
  <si>
    <t>Л-1-62</t>
  </si>
  <si>
    <t>Л-1-64</t>
  </si>
  <si>
    <t>Л-1-66</t>
  </si>
  <si>
    <t xml:space="preserve">ПС 22</t>
  </si>
  <si>
    <t>Л-22-5</t>
  </si>
  <si>
    <t>Л-22-6</t>
  </si>
  <si>
    <t>Л-22-7</t>
  </si>
  <si>
    <t>Л-22-10</t>
  </si>
  <si>
    <t>Л-22-11</t>
  </si>
  <si>
    <t>Л-22-12</t>
  </si>
  <si>
    <t>Л-22-17</t>
  </si>
  <si>
    <t>Л-22-18</t>
  </si>
  <si>
    <t>Л-53-7</t>
  </si>
  <si>
    <t>Л-53-8</t>
  </si>
  <si>
    <t xml:space="preserve">ПС 26К</t>
  </si>
  <si>
    <t>Л-26К-01</t>
  </si>
  <si>
    <t>Л-26К-05</t>
  </si>
  <si>
    <t>Л-26К-06</t>
  </si>
  <si>
    <t>Л-26К-09</t>
  </si>
  <si>
    <t>Л-26К-13</t>
  </si>
  <si>
    <t xml:space="preserve">    --------------------------------</t>
  </si>
  <si>
    <t xml:space="preserve">    &lt;1&gt;  Отчетные  данные представляются за каждый час контрольного замера,</t>
  </si>
  <si>
    <t xml:space="preserve">определенный   заданием  субъекта  оперативно-диспетчерского  управления  в</t>
  </si>
  <si>
    <t>электроэнергетике.</t>
  </si>
  <si>
    <t xml:space="preserve">Раздел  4.  Объем и состав воздействий на отключение нагрузки от иных видов</t>
  </si>
  <si>
    <t xml:space="preserve">противоаварийной автоматики (далее - ПА)</t>
  </si>
  <si>
    <t xml:space="preserve">Наименование подстанции (электростанции), класс напряжения</t>
  </si>
  <si>
    <t xml:space="preserve">Отключаемые присоединения, класс напряжения</t>
  </si>
  <si>
    <t xml:space="preserve">Наименование устройства ПА, установленного на подстанции (электростанции), формирующего и реализующего воздействие</t>
  </si>
  <si>
    <t xml:space="preserve">Высокочастотный приемник, диспетчерское наименование, номер команды</t>
  </si>
  <si>
    <t xml:space="preserve">Мощность, заведенная под воздействие ПА &lt;1&gt;, МВт
18.12.2024</t>
  </si>
  <si>
    <t xml:space="preserve">ПС 110 кВ Петрозаводск (ПС 1)</t>
  </si>
  <si>
    <t xml:space="preserve">Фидера 6–10 кВ: Л-1-3, Л-1-5, Л-1-9, Л-1-13, Л-1-17, Л-1-19, Л-1-25, Л-1-27, Л-1-31, Л-1-33, Л-1-35, Л-1-37, Л-1-41, Л-1-57, Л-1-59, Л-1-61, Л-1-63, Л-1-65</t>
  </si>
  <si>
    <t xml:space="preserve">Фидера 6–10 кВ: Л-1-4, Л-1-6, Л-1-8, Л-1-10, Л-1-14, Л-1-18, Л-1-26, Л-1-32, Л-1-34, Л-1-36, Л-1-38, Л-1-42, Л-1-46, Л-1-58, Л-1-60, Л-1-62, Л-1-64, Л-1-66</t>
  </si>
  <si>
    <t xml:space="preserve">ПС 110 кВ Радиозавод (ПС 67)</t>
  </si>
  <si>
    <t xml:space="preserve">Фидера 10 кВ: Л-67-2, Л-67-3, Л-67-9, Л-67-11, Л-67-13, Л-67-14, Л-67-16, Л-67-19, Л-67-21, Л-67-22, Л-67-23, Л-67-24, Л-67-29, Л-67-32, Л-67-36</t>
  </si>
  <si>
    <t xml:space="preserve">ПС 110 кВ ТБМ (ПС 7)</t>
  </si>
  <si>
    <t xml:space="preserve">Фидера 6 кВ: Л-7-5, Л-7-9, Л-7-10, Л-7-11, Л-7-12, Л-7-14, Л-7-15, Л-7-16, Л-7-28, Л-7-29, Л-7-31, Л-7-32, Л-7-33, Л-7-34, Л-7-35</t>
  </si>
  <si>
    <t xml:space="preserve">ПС 110 кВ Сортавала (ПС 27)</t>
  </si>
  <si>
    <t xml:space="preserve">Линии 35 кВ: Л-32С, Л-33С, Л-42С, Л-56С</t>
  </si>
  <si>
    <t xml:space="preserve">Фидера 6 кВ: Л-27-61, Л-27-62, Л-27-63, Л-27-64, Л-27-65, Л-27-68, Л-27-69, Л-27-73, Л-27-74, Л-27-75</t>
  </si>
  <si>
    <t xml:space="preserve">ПС 110 кВ Питкяранта (ПС 25)</t>
  </si>
  <si>
    <t xml:space="preserve">Линии 35 кВ: Л-66С, Л-38С</t>
  </si>
  <si>
    <t xml:space="preserve">Фидера 6 кВ: Л-25-61, Л-25-62, Л-25-64, Л-25-65, Л-25-66, Л-25-67, Л-25-68, Л-25-69, Л-25-78</t>
  </si>
  <si>
    <t xml:space="preserve">ПС 110 кВ Пряжа(ПС 64)</t>
  </si>
  <si>
    <t xml:space="preserve">Фидера 10 кВ: Л-64-12, Л-64-13, Л-64-18, Л-64-19, Л-64-22, Л-64-23, Л-64-28, Л-64-29</t>
  </si>
  <si>
    <t xml:space="preserve">ПС 35 кВ ДСК (ПС 3П)</t>
  </si>
  <si>
    <t xml:space="preserve">Фидера 6 кВ: Л-3П-4, Л-3П-7, Л-3П-8, Л-3П-10, Л-3П-11, Л-3П-13, Л-3П-14, Л-3П-15, Л-3П-16, Л-3П-17, Л-3П-20, Л-3П-23</t>
  </si>
  <si>
    <t xml:space="preserve">ИТОГО по Филиалу:</t>
  </si>
  <si>
    <t xml:space="preserve">определенный   заданием   субъекта   оперативно-диспетчерского   управления</t>
  </si>
  <si>
    <t xml:space="preserve">Раздел 5. Контактная информация</t>
  </si>
  <si>
    <t xml:space="preserve">Контактная информация</t>
  </si>
  <si>
    <t xml:space="preserve">Код строки</t>
  </si>
  <si>
    <t xml:space="preserve">Фамилия, имя, отчество (при наличии)</t>
  </si>
  <si>
    <t>Должность</t>
  </si>
  <si>
    <t xml:space="preserve">Контактный телефон (с кодом города)</t>
  </si>
  <si>
    <t xml:space="preserve">Адрес электронной почты</t>
  </si>
  <si>
    <t xml:space="preserve">Руководитель организации</t>
  </si>
  <si>
    <t xml:space="preserve">Шадрин
Александр
Геннадьевич</t>
  </si>
  <si>
    <t xml:space="preserve">Заместитель генерального директора - директор филиала</t>
  </si>
  <si>
    <t>8(8142)791750</t>
  </si>
  <si>
    <t>ShadrinAG@karelenergo.ru</t>
  </si>
  <si>
    <t xml:space="preserve">Лицо, ответственное за заполнение формы</t>
  </si>
  <si>
    <t xml:space="preserve">Красиченок
Андрей Михайлович</t>
  </si>
  <si>
    <t xml:space="preserve">Начальник службы электрических режимов ЦУС</t>
  </si>
  <si>
    <t>8(8142)791828</t>
  </si>
  <si>
    <t>krasichenok@karelenergo.ru</t>
  </si>
  <si>
    <t xml:space="preserve">Руководитель ___________ ____________________________________________</t>
  </si>
  <si>
    <t xml:space="preserve">              (подпись)     (Фамилия, имя, отчество (при наличии))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</si>
</sst>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0" formatCode="0.0"/>
    <numFmt numFmtId="161" formatCode="0.000"/>
    <numFmt numFmtId="162" formatCode="#,##0.0"/>
    <numFmt numFmtId="163" formatCode="#,##0.000"/>
  </numFmts>
  <fonts count="14">
    <font>
      <sz val="11.000000"/>
      <color theme="1"/>
      <name val="Calibri"/>
      <scheme val="minor"/>
    </font>
    <font>
      <u/>
      <sz val="11.000000"/>
      <color theme="10"/>
      <name val="Calibri"/>
      <scheme val="minor"/>
    </font>
    <font>
      <sz val="10.000000"/>
      <name val="Arial Cyr"/>
    </font>
    <font>
      <sz val="8.000000"/>
      <name val="Arial"/>
    </font>
    <font>
      <sz val="12.000000"/>
      <color theme="1"/>
      <name val="Times New Roman"/>
    </font>
    <font>
      <sz val="10.000000"/>
      <color theme="1"/>
      <name val="Courier New"/>
    </font>
    <font>
      <sz val="12.000000"/>
      <name val="Times New Roman"/>
    </font>
    <font>
      <sz val="14.000000"/>
      <color theme="1"/>
      <name val="Times New Roman"/>
    </font>
    <font>
      <sz val="14.000000"/>
      <name val="Times New Roman"/>
    </font>
    <font>
      <sz val="10.000000"/>
      <name val="Times New Roman"/>
    </font>
    <font>
      <sz val="11.000000"/>
      <name val="Calibri"/>
      <scheme val="minor"/>
    </font>
    <font>
      <sz val="10.000000"/>
      <name val="Courier New"/>
    </font>
    <font>
      <sz val="10.000000"/>
      <color theme="1"/>
      <name val="Times New Roman"/>
    </font>
    <font>
      <sz val="1.000000"/>
      <color theme="1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 tint="0"/>
        <bgColor theme="0" tint="0"/>
      </patternFill>
    </fill>
  </fills>
  <borders count="22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rgb="FFCCC085"/>
      </right>
      <top style="thin">
        <color rgb="FFCCC085"/>
      </top>
      <bottom style="thin">
        <color rgb="FFCCC085"/>
      </bottom>
      <diagonal style="none"/>
    </border>
    <border>
      <left style="thin">
        <color rgb="FFCCC085"/>
      </left>
      <right style="thin">
        <color rgb="FFCCC085"/>
      </right>
      <top style="thin">
        <color rgb="FFCCC085"/>
      </top>
      <bottom style="thin">
        <color rgb="FFCCC085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medium">
        <color auto="1"/>
      </left>
      <right style="none"/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medium">
        <color auto="1"/>
      </left>
      <right style="thin">
        <color auto="1"/>
      </right>
      <top style="none"/>
      <bottom style="none"/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indexed="60"/>
      </right>
      <top style="thin">
        <color indexed="60"/>
      </top>
      <bottom style="thin">
        <color indexed="60"/>
      </bottom>
      <diagonal style="none"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</borders>
  <cellStyleXfs count="7">
    <xf fontId="0" fillId="0" borderId="0" numFmtId="0" applyNumberFormat="1" applyFont="1" applyFill="1" applyBorder="1"/>
    <xf fontId="1" fillId="0" borderId="0" numFmtId="0" applyNumberFormat="0" applyFont="1" applyFill="0" applyBorder="0" applyProtection="0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</cellStyleXfs>
  <cellXfs count="147">
    <xf fontId="0" fillId="0" borderId="0" numFmtId="0" xfId="0"/>
    <xf fontId="0" fillId="2" borderId="0" numFmtId="0" xfId="0" applyFill="1"/>
    <xf fontId="4" fillId="2" borderId="0" numFmtId="0" xfId="0" applyFont="1" applyFill="1" applyAlignment="1">
      <alignment horizontal="right" vertical="center"/>
    </xf>
    <xf fontId="4" fillId="2" borderId="0" numFmtId="0" xfId="0" applyFont="1" applyFill="1" applyAlignment="1">
      <alignment vertical="center"/>
    </xf>
    <xf fontId="5" fillId="2" borderId="0" numFmtId="0" xfId="0" applyFont="1" applyFill="1" applyAlignment="1">
      <alignment horizontal="justify" vertical="center"/>
    </xf>
    <xf fontId="4" fillId="2" borderId="0" numFmtId="0" xfId="0" applyFont="1" applyFill="1" applyAlignment="1">
      <alignment horizontal="justify" vertical="center"/>
    </xf>
    <xf fontId="4" fillId="2" borderId="1" numFmtId="0" xfId="0" applyFont="1" applyFill="1" applyBorder="1" applyAlignment="1">
      <alignment horizontal="center" vertical="center" wrapText="1"/>
    </xf>
    <xf fontId="4" fillId="2" borderId="1" numFmtId="0" xfId="0" applyFont="1" applyFill="1" applyBorder="1" applyAlignment="1">
      <alignment vertical="center" wrapText="1"/>
    </xf>
    <xf fontId="5" fillId="2" borderId="0" numFmtId="0" xfId="0" applyFont="1" applyFill="1" applyAlignment="1">
      <alignment horizontal="left" vertical="center"/>
    </xf>
    <xf fontId="4" fillId="0" borderId="1" numFmtId="0" xfId="0" applyFont="1" applyBorder="1" applyAlignment="1">
      <alignment horizontal="center" vertical="center" wrapText="1"/>
    </xf>
    <xf fontId="4" fillId="0" borderId="1" numFmtId="160" xfId="0" applyNumberFormat="1" applyFont="1" applyBorder="1" applyAlignment="1">
      <alignment horizontal="center" vertical="center" wrapText="1"/>
    </xf>
    <xf fontId="4" fillId="0" borderId="1" numFmtId="2" xfId="0" applyNumberFormat="1" applyFont="1" applyBorder="1" applyAlignment="1">
      <alignment horizontal="center" vertical="center" wrapText="1"/>
    </xf>
    <xf fontId="4" fillId="0" borderId="1" numFmtId="10" xfId="0" applyNumberFormat="1" applyFont="1" applyBorder="1" applyAlignment="1">
      <alignment horizontal="center" vertical="center" wrapText="1"/>
    </xf>
    <xf fontId="4" fillId="2" borderId="1" numFmtId="2" xfId="0" applyNumberFormat="1" applyFont="1" applyFill="1" applyBorder="1" applyAlignment="1">
      <alignment horizontal="center" vertical="center" wrapText="1"/>
    </xf>
    <xf fontId="4" fillId="2" borderId="1" numFmtId="10" xfId="0" applyNumberFormat="1" applyFont="1" applyFill="1" applyBorder="1" applyAlignment="1">
      <alignment horizontal="center" vertical="center" wrapText="1"/>
    </xf>
    <xf fontId="4" fillId="2" borderId="0" numFmtId="0" xfId="0" applyFont="1" applyFill="1"/>
    <xf fontId="4" fillId="2" borderId="2" numFmtId="0" xfId="0" applyFont="1" applyFill="1" applyBorder="1" applyAlignment="1">
      <alignment horizontal="center" vertical="center" wrapText="1"/>
    </xf>
    <xf fontId="4" fillId="2" borderId="3" numFmtId="0" xfId="0" applyFont="1" applyFill="1" applyBorder="1" applyAlignment="1">
      <alignment horizontal="center" vertical="center" wrapText="1"/>
    </xf>
    <xf fontId="4" fillId="2" borderId="4" numFmtId="0" xfId="0" applyFont="1" applyFill="1" applyBorder="1" applyAlignment="1">
      <alignment horizontal="center" vertical="center" wrapText="1"/>
    </xf>
    <xf fontId="4" fillId="0" borderId="1" numFmtId="2" xfId="0" applyNumberFormat="1" applyFont="1" applyBorder="1" applyAlignment="1" quotePrefix="1">
      <alignment horizontal="center" vertical="center" wrapText="1"/>
    </xf>
    <xf fontId="4" fillId="2" borderId="2" numFmtId="2" xfId="0" applyNumberFormat="1" applyFont="1" applyFill="1" applyBorder="1" applyAlignment="1">
      <alignment horizontal="center" vertical="center" wrapText="1"/>
    </xf>
    <xf fontId="4" fillId="2" borderId="4" numFmtId="2" xfId="0" applyNumberFormat="1" applyFont="1" applyFill="1" applyBorder="1" applyAlignment="1">
      <alignment horizontal="center" vertical="center" wrapText="1"/>
    </xf>
    <xf fontId="4" fillId="2" borderId="3" numFmtId="2" xfId="0" applyNumberFormat="1" applyFont="1" applyFill="1" applyBorder="1" applyAlignment="1">
      <alignment horizontal="center" vertical="center" wrapText="1"/>
    </xf>
    <xf fontId="0" fillId="2" borderId="0" numFmtId="2" xfId="0" applyNumberFormat="1" applyFill="1"/>
    <xf fontId="4" fillId="2" borderId="2" numFmtId="10" xfId="0" applyNumberFormat="1" applyFont="1" applyFill="1" applyBorder="1" applyAlignment="1">
      <alignment horizontal="center" vertical="center" wrapText="1"/>
    </xf>
    <xf fontId="4" fillId="2" borderId="4" numFmtId="10" xfId="0" applyNumberFormat="1" applyFont="1" applyFill="1" applyBorder="1" applyAlignment="1">
      <alignment horizontal="center" vertical="center" wrapText="1"/>
    </xf>
    <xf fontId="4" fillId="2" borderId="3" numFmtId="10" xfId="0" applyNumberFormat="1" applyFont="1" applyFill="1" applyBorder="1" applyAlignment="1">
      <alignment horizontal="center" vertical="center" wrapText="1"/>
    </xf>
    <xf fontId="4" fillId="2" borderId="5" numFmtId="10" xfId="0" applyNumberFormat="1" applyFont="1" applyFill="1" applyBorder="1" applyAlignment="1">
      <alignment horizontal="center" vertical="center" wrapText="1"/>
    </xf>
    <xf fontId="4" fillId="2" borderId="0" numFmtId="0" xfId="0" applyFont="1" applyFill="1" applyAlignment="1">
      <alignment horizontal="center" vertical="center" wrapText="1"/>
    </xf>
    <xf fontId="0" fillId="0" borderId="0" numFmtId="0" xfId="0"/>
    <xf fontId="0" fillId="0" borderId="0" numFmtId="161" xfId="0" applyNumberFormat="1"/>
    <xf fontId="5" fillId="0" borderId="0" numFmtId="0" xfId="0" applyFont="1" applyAlignment="1">
      <alignment horizontal="left" vertical="center"/>
    </xf>
    <xf fontId="6" fillId="0" borderId="1" numFmtId="0" xfId="0" applyFont="1" applyBorder="1" applyAlignment="1">
      <alignment horizontal="center" vertical="center" wrapText="1"/>
    </xf>
    <xf fontId="6" fillId="0" borderId="1" numFmtId="161" xfId="0" applyNumberFormat="1" applyFont="1" applyBorder="1" applyAlignment="1">
      <alignment horizontal="center" vertical="center" wrapText="1"/>
    </xf>
    <xf fontId="1" fillId="0" borderId="1" numFmtId="0" xfId="1" applyFont="1" applyBorder="1" applyAlignment="1">
      <alignment horizontal="center" vertical="center" wrapText="1"/>
    </xf>
    <xf fontId="4" fillId="0" borderId="6" numFmtId="0" xfId="0" applyFont="1" applyBorder="1" applyAlignment="1">
      <alignment horizontal="center" vertical="center" wrapText="1"/>
    </xf>
    <xf fontId="6" fillId="0" borderId="6" numFmtId="0" xfId="0" applyFont="1" applyBorder="1" applyAlignment="1">
      <alignment horizontal="center" vertical="center" wrapText="1"/>
    </xf>
    <xf fontId="6" fillId="0" borderId="6" numFmtId="161" xfId="0" applyNumberFormat="1" applyFont="1" applyBorder="1" applyAlignment="1">
      <alignment horizontal="center" wrapText="1"/>
    </xf>
    <xf fontId="4" fillId="0" borderId="6" numFmtId="20" xfId="0" applyNumberFormat="1" applyFont="1" applyBorder="1" applyAlignment="1">
      <alignment horizontal="center" vertical="center" wrapText="1"/>
    </xf>
    <xf fontId="7" fillId="0" borderId="7" numFmtId="0" xfId="0" applyFont="1" applyBorder="1" applyAlignment="1">
      <alignment horizontal="center" vertical="center" wrapText="1"/>
    </xf>
    <xf fontId="8" fillId="0" borderId="7" numFmtId="0" xfId="0" applyFont="1" applyBorder="1" applyAlignment="1">
      <alignment vertical="center" wrapText="1"/>
    </xf>
    <xf fontId="8" fillId="0" borderId="7" numFmtId="0" xfId="0" applyFont="1" applyBorder="1" applyAlignment="1">
      <alignment horizontal="center" vertical="center" wrapText="1"/>
    </xf>
    <xf fontId="8" fillId="0" borderId="7" numFmtId="161" xfId="0" applyNumberFormat="1" applyFont="1" applyBorder="1" applyAlignment="1">
      <alignment horizontal="center" vertical="center" wrapText="1"/>
    </xf>
    <xf fontId="8" fillId="0" borderId="7" numFmtId="2" xfId="0" applyNumberFormat="1" applyFont="1" applyBorder="1" applyAlignment="1">
      <alignment horizontal="center" vertical="center" wrapText="1"/>
    </xf>
    <xf fontId="3" fillId="0" borderId="8" numFmtId="0" xfId="0" applyFont="1" applyBorder="1" applyAlignment="1">
      <alignment horizontal="right" vertical="top" wrapText="1"/>
    </xf>
    <xf fontId="3" fillId="0" borderId="9" numFmtId="0" xfId="0" applyFont="1" applyBorder="1" applyAlignment="1">
      <alignment horizontal="right" vertical="top" wrapText="1"/>
    </xf>
    <xf fontId="0" fillId="0" borderId="8" numFmtId="0" xfId="0" applyBorder="1" applyAlignment="1">
      <alignment horizontal="left" vertical="top" wrapText="1"/>
    </xf>
    <xf fontId="3" fillId="0" borderId="8" numFmtId="161" xfId="0" applyNumberFormat="1" applyFont="1" applyBorder="1" applyAlignment="1">
      <alignment horizontal="right" vertical="top" wrapText="1"/>
    </xf>
    <xf fontId="0" fillId="0" borderId="0" numFmtId="0" xfId="0" applyAlignment="1">
      <alignment horizontal="left" vertical="top" wrapText="1"/>
    </xf>
    <xf fontId="0" fillId="0" borderId="9" numFmtId="0" xfId="0" applyBorder="1" applyAlignment="1">
      <alignment horizontal="left" vertical="top" wrapText="1"/>
    </xf>
    <xf fontId="9" fillId="0" borderId="9" numFmtId="0" xfId="0" applyFont="1" applyBorder="1" applyAlignment="1">
      <alignment horizontal="left" vertical="top" wrapText="1"/>
    </xf>
    <xf fontId="0" fillId="0" borderId="0" numFmtId="2" xfId="0" applyNumberFormat="1"/>
    <xf fontId="9" fillId="0" borderId="10" numFmtId="1" xfId="0" applyNumberFormat="1" applyFont="1" applyBorder="1" applyAlignment="1">
      <alignment horizontal="right" vertical="center" wrapText="1"/>
    </xf>
    <xf fontId="9" fillId="0" borderId="11" numFmtId="1" xfId="0" applyNumberFormat="1" applyFont="1" applyBorder="1" applyAlignment="1">
      <alignment horizontal="right" vertical="center" wrapText="1"/>
    </xf>
    <xf fontId="9" fillId="0" borderId="12" numFmtId="1" xfId="0" applyNumberFormat="1" applyFont="1" applyBorder="1" applyAlignment="1">
      <alignment horizontal="right" vertical="center" wrapText="1"/>
    </xf>
    <xf fontId="3" fillId="0" borderId="8" numFmtId="1" xfId="0" applyNumberFormat="1" applyFont="1" applyBorder="1" applyAlignment="1">
      <alignment horizontal="right" vertical="top" wrapText="1"/>
    </xf>
    <xf fontId="3" fillId="0" borderId="9" numFmtId="1" xfId="0" applyNumberFormat="1" applyFont="1" applyBorder="1" applyAlignment="1">
      <alignment horizontal="right" vertical="top" wrapText="1"/>
    </xf>
    <xf fontId="3" fillId="0" borderId="9" numFmtId="160" xfId="0" applyNumberFormat="1" applyFont="1" applyBorder="1" applyAlignment="1">
      <alignment horizontal="right" vertical="top" wrapText="1"/>
    </xf>
    <xf fontId="3" fillId="0" borderId="8" numFmtId="160" xfId="0" applyNumberFormat="1" applyFont="1" applyBorder="1" applyAlignment="1">
      <alignment horizontal="right" vertical="top" wrapText="1"/>
    </xf>
    <xf fontId="3" fillId="0" borderId="8" numFmtId="2" xfId="0" applyNumberFormat="1" applyFont="1" applyBorder="1" applyAlignment="1">
      <alignment horizontal="right" vertical="top" wrapText="1"/>
    </xf>
    <xf fontId="3" fillId="0" borderId="9" numFmtId="2" xfId="0" applyNumberFormat="1" applyFont="1" applyBorder="1" applyAlignment="1">
      <alignment horizontal="right" vertical="top" wrapText="1"/>
    </xf>
    <xf fontId="3" fillId="0" borderId="8" numFmtId="4" xfId="0" applyNumberFormat="1" applyFont="1" applyBorder="1" applyAlignment="1">
      <alignment horizontal="right" vertical="top" wrapText="1"/>
    </xf>
    <xf fontId="3" fillId="0" borderId="9" numFmtId="4" xfId="0" applyNumberFormat="1" applyFont="1" applyBorder="1" applyAlignment="1">
      <alignment horizontal="right" vertical="top" wrapText="1"/>
    </xf>
    <xf fontId="9" fillId="0" borderId="13" numFmtId="162" xfId="0" applyNumberFormat="1" applyFont="1" applyBorder="1" applyAlignment="1">
      <alignment horizontal="right" vertical="center" wrapText="1"/>
    </xf>
    <xf fontId="9" fillId="0" borderId="14" numFmtId="162" xfId="0" applyNumberFormat="1" applyFont="1" applyBorder="1" applyAlignment="1">
      <alignment horizontal="right" vertical="center" wrapText="1"/>
    </xf>
    <xf fontId="3" fillId="0" borderId="9" numFmtId="162" xfId="0" applyNumberFormat="1" applyFont="1" applyBorder="1" applyAlignment="1">
      <alignment horizontal="right" vertical="top" wrapText="1"/>
    </xf>
    <xf fontId="8" fillId="3" borderId="7" numFmtId="0" xfId="0" applyFont="1" applyFill="1" applyBorder="1" applyAlignment="1">
      <alignment horizontal="center" vertical="center" wrapText="1"/>
    </xf>
    <xf fontId="3" fillId="0" borderId="8" numFmtId="162" xfId="0" applyNumberFormat="1" applyFont="1" applyBorder="1" applyAlignment="1">
      <alignment horizontal="right" vertical="top" wrapText="1"/>
    </xf>
    <xf fontId="3" fillId="0" borderId="9" numFmtId="3" xfId="0" applyNumberFormat="1" applyFont="1" applyBorder="1" applyAlignment="1">
      <alignment horizontal="right" vertical="top" wrapText="1"/>
    </xf>
    <xf fontId="9" fillId="0" borderId="8" numFmtId="2" xfId="0" applyNumberFormat="1" applyFont="1" applyBorder="1" applyAlignment="1">
      <alignment horizontal="left" vertical="top" wrapText="1"/>
    </xf>
    <xf fontId="3" fillId="0" borderId="8" numFmtId="2" xfId="0" applyNumberFormat="1" applyFont="1" applyBorder="1" applyAlignment="1">
      <alignment horizontal="left" vertical="top" wrapText="1"/>
    </xf>
    <xf fontId="3" fillId="0" borderId="9" numFmtId="2" xfId="0" applyNumberFormat="1" applyFont="1" applyBorder="1" applyAlignment="1">
      <alignment horizontal="left" vertical="top" wrapText="1"/>
    </xf>
    <xf fontId="3" fillId="0" borderId="9" numFmtId="0" xfId="0" applyFont="1" applyBorder="1" applyAlignment="1">
      <alignment horizontal="left" vertical="top" wrapText="1"/>
    </xf>
    <xf fontId="9" fillId="0" borderId="8" numFmtId="160" xfId="0" applyNumberFormat="1" applyFont="1" applyBorder="1" applyAlignment="1">
      <alignment horizontal="left" vertical="top" wrapText="1"/>
    </xf>
    <xf fontId="9" fillId="0" borderId="9" numFmtId="160" xfId="0" applyNumberFormat="1" applyFont="1" applyBorder="1" applyAlignment="1">
      <alignment horizontal="left" vertical="top" wrapText="1"/>
    </xf>
    <xf fontId="9" fillId="0" borderId="8" numFmtId="0" xfId="0" applyFont="1" applyBorder="1" applyAlignment="1">
      <alignment horizontal="left" vertical="top" wrapText="1"/>
    </xf>
    <xf fontId="3" fillId="0" borderId="0" numFmtId="0" xfId="4" applyFont="1"/>
    <xf fontId="9" fillId="0" borderId="4" numFmtId="0" xfId="0" applyFont="1" applyBorder="1" applyAlignment="1">
      <alignment horizontal="right" vertical="center" wrapText="1"/>
    </xf>
    <xf fontId="9" fillId="0" borderId="15" numFmtId="0" xfId="0" applyFont="1" applyBorder="1" applyAlignment="1">
      <alignment horizontal="right" vertical="center" wrapText="1"/>
    </xf>
    <xf fontId="9" fillId="0" borderId="4" numFmtId="2" xfId="0" applyNumberFormat="1" applyFont="1" applyBorder="1" applyAlignment="1">
      <alignment horizontal="right" vertical="center" wrapText="1"/>
    </xf>
    <xf fontId="9" fillId="0" borderId="15" numFmtId="2" xfId="0" applyNumberFormat="1" applyFont="1" applyBorder="1" applyAlignment="1">
      <alignment horizontal="right" vertical="center" wrapText="1"/>
    </xf>
    <xf fontId="9" fillId="0" borderId="15" numFmtId="4" xfId="0" applyNumberFormat="1" applyFont="1" applyBorder="1" applyAlignment="1">
      <alignment horizontal="right" vertical="center" wrapText="1"/>
    </xf>
    <xf fontId="3" fillId="0" borderId="8" numFmtId="2" xfId="4" applyNumberFormat="1" applyFont="1" applyBorder="1" applyAlignment="1">
      <alignment horizontal="right" vertical="top" wrapText="1"/>
    </xf>
    <xf fontId="3" fillId="0" borderId="9" numFmtId="2" xfId="4" applyNumberFormat="1" applyFont="1" applyBorder="1" applyAlignment="1">
      <alignment horizontal="right" vertical="top" wrapText="1"/>
    </xf>
    <xf fontId="7" fillId="0" borderId="7" numFmtId="0" xfId="0" applyFont="1" applyBorder="1" applyAlignment="1">
      <alignment horizontal="center" wrapText="1"/>
    </xf>
    <xf fontId="9" fillId="0" borderId="15" numFmtId="160" xfId="0" applyNumberFormat="1" applyFont="1" applyBorder="1" applyAlignment="1">
      <alignment horizontal="right" vertical="center" wrapText="1"/>
    </xf>
    <xf fontId="9" fillId="0" borderId="16" numFmtId="2" xfId="0" applyNumberFormat="1" applyFont="1" applyBorder="1" applyAlignment="1">
      <alignment horizontal="right" vertical="center" wrapText="1"/>
    </xf>
    <xf fontId="9" fillId="0" borderId="12" numFmtId="2" xfId="0" applyNumberFormat="1" applyFont="1" applyBorder="1" applyAlignment="1">
      <alignment horizontal="right" vertical="center" wrapText="1"/>
    </xf>
    <xf fontId="9" fillId="0" borderId="4" numFmtId="160" xfId="0" applyNumberFormat="1" applyFont="1" applyBorder="1" applyAlignment="1">
      <alignment horizontal="right" vertical="center" wrapText="1"/>
    </xf>
    <xf fontId="9" fillId="0" borderId="15" numFmtId="162" xfId="0" applyNumberFormat="1" applyFont="1" applyBorder="1" applyAlignment="1">
      <alignment horizontal="right" vertical="center" wrapText="1"/>
    </xf>
    <xf fontId="9" fillId="0" borderId="4" numFmtId="1" xfId="0" applyNumberFormat="1" applyFont="1" applyBorder="1" applyAlignment="1">
      <alignment horizontal="right" vertical="center" wrapText="1"/>
    </xf>
    <xf fontId="9" fillId="0" borderId="3" numFmtId="160" xfId="0" applyNumberFormat="1" applyFont="1" applyBorder="1" applyAlignment="1">
      <alignment horizontal="right" vertical="center" wrapText="1"/>
    </xf>
    <xf fontId="9" fillId="0" borderId="17" numFmtId="160" xfId="0" applyNumberFormat="1" applyFont="1" applyBorder="1" applyAlignment="1">
      <alignment horizontal="right" vertical="center" wrapText="1"/>
    </xf>
    <xf fontId="9" fillId="0" borderId="18" numFmtId="160" xfId="0" applyNumberFormat="1" applyFont="1" applyBorder="1" applyAlignment="1">
      <alignment horizontal="right" vertical="center" wrapText="1"/>
    </xf>
    <xf fontId="9" fillId="0" borderId="0" numFmtId="160" xfId="0" applyNumberFormat="1" applyFont="1" applyAlignment="1">
      <alignment horizontal="right" vertical="center" wrapText="1"/>
    </xf>
    <xf fontId="9" fillId="0" borderId="15" numFmtId="1" xfId="0" applyNumberFormat="1" applyFont="1" applyBorder="1" applyAlignment="1">
      <alignment horizontal="right" vertical="center" wrapText="1"/>
    </xf>
    <xf fontId="9" fillId="0" borderId="15" numFmtId="3" xfId="0" applyNumberFormat="1" applyFont="1" applyBorder="1" applyAlignment="1">
      <alignment horizontal="right" vertical="center" wrapText="1"/>
    </xf>
    <xf fontId="3" fillId="0" borderId="19" numFmtId="2" xfId="4" applyNumberFormat="1" applyFont="1" applyBorder="1" applyAlignment="1">
      <alignment horizontal="right" vertical="top" wrapText="1"/>
    </xf>
    <xf fontId="3" fillId="0" borderId="20" numFmtId="2" xfId="4" applyNumberFormat="1" applyFont="1" applyBorder="1" applyAlignment="1">
      <alignment horizontal="right" vertical="top" wrapText="1"/>
    </xf>
    <xf fontId="3" fillId="0" borderId="8" numFmtId="161" xfId="4" applyNumberFormat="1" applyFont="1" applyBorder="1" applyAlignment="1">
      <alignment horizontal="right" vertical="top" wrapText="1"/>
    </xf>
    <xf fontId="3" fillId="0" borderId="9" numFmtId="161" xfId="4" applyNumberFormat="1" applyFont="1" applyBorder="1" applyAlignment="1">
      <alignment horizontal="right" vertical="top" wrapText="1"/>
    </xf>
    <xf fontId="9" fillId="0" borderId="4" numFmtId="162" xfId="0" applyNumberFormat="1" applyFont="1" applyBorder="1" applyAlignment="1">
      <alignment horizontal="right" vertical="center" wrapText="1"/>
    </xf>
    <xf fontId="3" fillId="0" borderId="9" numFmtId="163" xfId="4" applyNumberFormat="1" applyFont="1" applyBorder="1" applyAlignment="1">
      <alignment horizontal="right" vertical="top" wrapText="1"/>
    </xf>
    <xf fontId="3" fillId="0" borderId="20" numFmtId="161" xfId="4" applyNumberFormat="1" applyFont="1" applyBorder="1" applyAlignment="1">
      <alignment horizontal="right" vertical="top" wrapText="1"/>
    </xf>
    <xf fontId="9" fillId="0" borderId="9" numFmtId="2" xfId="0" applyNumberFormat="1" applyFont="1" applyBorder="1" applyAlignment="1">
      <alignment horizontal="left" vertical="top" wrapText="1"/>
    </xf>
    <xf fontId="8" fillId="0" borderId="7" numFmtId="0" xfId="0" applyFont="1" applyBorder="1" applyAlignment="1">
      <alignment horizontal="center" vertical="center"/>
    </xf>
    <xf fontId="3" fillId="0" borderId="19" numFmtId="161" xfId="4" applyNumberFormat="1" applyFont="1" applyBorder="1" applyAlignment="1">
      <alignment horizontal="right" vertical="top" wrapText="1"/>
    </xf>
    <xf fontId="8" fillId="0" borderId="0" numFmtId="0" xfId="0" applyFont="1" applyAlignment="1">
      <alignment horizontal="center" vertical="center"/>
    </xf>
    <xf fontId="8" fillId="0" borderId="0" numFmtId="0" xfId="0" applyFont="1" applyAlignment="1">
      <alignment vertical="center" wrapText="1"/>
    </xf>
    <xf fontId="8" fillId="0" borderId="0" numFmtId="0" xfId="0" applyFont="1" applyAlignment="1">
      <alignment horizontal="center" vertical="center" wrapText="1"/>
    </xf>
    <xf fontId="8" fillId="0" borderId="0" numFmtId="161" xfId="0" applyNumberFormat="1" applyFont="1" applyAlignment="1">
      <alignment horizontal="center" vertical="center" wrapText="1"/>
    </xf>
    <xf fontId="8" fillId="0" borderId="0" numFmtId="2" xfId="0" applyNumberFormat="1" applyFont="1" applyAlignment="1">
      <alignment horizontal="center" vertical="center" wrapText="1"/>
    </xf>
    <xf fontId="9" fillId="0" borderId="0" numFmtId="1" xfId="0" applyNumberFormat="1" applyFont="1" applyAlignment="1">
      <alignment horizontal="right" vertical="center" wrapText="1"/>
    </xf>
    <xf fontId="4" fillId="0" borderId="0" numFmtId="0" xfId="0" applyFont="1" applyAlignment="1">
      <alignment horizontal="justify" vertical="center"/>
    </xf>
    <xf fontId="0" fillId="0" borderId="0" numFmtId="163" xfId="0" applyNumberFormat="1"/>
    <xf fontId="10" fillId="2" borderId="0" numFmtId="0" xfId="0" applyFont="1" applyFill="1"/>
    <xf fontId="11" fillId="2" borderId="0" numFmtId="0" xfId="0" applyFont="1" applyFill="1" applyAlignment="1">
      <alignment horizontal="left" vertical="center"/>
    </xf>
    <xf fontId="6" fillId="2" borderId="0" numFmtId="0" xfId="0" applyFont="1" applyFill="1" applyAlignment="1">
      <alignment horizontal="justify" vertical="center"/>
    </xf>
    <xf fontId="6" fillId="2" borderId="6" numFmtId="0" xfId="0" applyFont="1" applyFill="1" applyBorder="1" applyAlignment="1">
      <alignment horizontal="center" vertical="center" wrapText="1"/>
    </xf>
    <xf fontId="10" fillId="2" borderId="1" numFmtId="0" xfId="1" applyFont="1" applyFill="1" applyBorder="1" applyAlignment="1">
      <alignment horizontal="center" vertical="center" wrapText="1"/>
    </xf>
    <xf fontId="6" fillId="2" borderId="5" numFmtId="0" xfId="0" applyFont="1" applyFill="1" applyBorder="1" applyAlignment="1">
      <alignment horizontal="center" vertical="center" wrapText="1"/>
    </xf>
    <xf fontId="6" fillId="2" borderId="1" numFmtId="20" xfId="0" applyNumberFormat="1" applyFont="1" applyFill="1" applyBorder="1" applyAlignment="1">
      <alignment horizontal="center" vertical="center" wrapText="1"/>
    </xf>
    <xf fontId="6" fillId="2" borderId="6" numFmtId="0" xfId="0" applyFont="1" applyFill="1" applyBorder="1" applyAlignment="1">
      <alignment horizontal="left" vertical="center" wrapText="1"/>
    </xf>
    <xf fontId="9" fillId="3" borderId="1" numFmtId="0" xfId="0" applyFont="1" applyFill="1" applyBorder="1" applyAlignment="1">
      <alignment horizontal="left" vertical="center" wrapText="1"/>
    </xf>
    <xf fontId="6" fillId="3" borderId="1" numFmtId="0" xfId="0" applyFont="1" applyFill="1" applyBorder="1" applyAlignment="1">
      <alignment horizontal="center" vertical="center" wrapText="1"/>
    </xf>
    <xf fontId="9" fillId="3" borderId="1" numFmtId="0" xfId="0" applyFont="1" applyFill="1" applyBorder="1" applyAlignment="1">
      <alignment horizontal="center" vertical="center" wrapText="1"/>
    </xf>
    <xf fontId="6" fillId="3" borderId="1" numFmtId="2" xfId="0" applyNumberFormat="1" applyFont="1" applyFill="1" applyBorder="1" applyAlignment="1">
      <alignment horizontal="center" vertical="center" wrapText="1"/>
    </xf>
    <xf fontId="6" fillId="0" borderId="1" numFmtId="2" xfId="0" applyNumberFormat="1" applyFont="1" applyBorder="1" applyAlignment="1">
      <alignment horizontal="center" vertical="center" wrapText="1"/>
    </xf>
    <xf fontId="6" fillId="2" borderId="5" numFmtId="0" xfId="0" applyFont="1" applyFill="1" applyBorder="1" applyAlignment="1">
      <alignment horizontal="left" vertical="center" wrapText="1"/>
    </xf>
    <xf fontId="6" fillId="2" borderId="1" numFmtId="0" xfId="0" applyFont="1" applyFill="1" applyBorder="1" applyAlignment="1">
      <alignment vertical="center" wrapText="1"/>
    </xf>
    <xf fontId="12" fillId="3" borderId="1" numFmtId="0" xfId="0" applyFont="1" applyFill="1" applyBorder="1" applyAlignment="1">
      <alignment horizontal="left" vertical="center" wrapText="1"/>
    </xf>
    <xf fontId="6" fillId="3" borderId="6" numFmtId="2" xfId="0" applyNumberFormat="1" applyFont="1" applyFill="1" applyBorder="1" applyAlignment="1">
      <alignment horizontal="center" vertical="center" wrapText="1"/>
    </xf>
    <xf fontId="6" fillId="0" borderId="6" numFmtId="2" xfId="0" applyNumberFormat="1" applyFont="1" applyBorder="1" applyAlignment="1">
      <alignment horizontal="center" vertical="center" wrapText="1"/>
    </xf>
    <xf fontId="6" fillId="3" borderId="0" numFmtId="0" xfId="0" applyFont="1" applyFill="1" applyAlignment="1">
      <alignment horizontal="center" vertical="center" wrapText="1"/>
    </xf>
    <xf fontId="9" fillId="3" borderId="2" numFmtId="0" xfId="0" applyFont="1" applyFill="1" applyBorder="1" applyAlignment="1">
      <alignment horizontal="left" vertical="center" wrapText="1"/>
    </xf>
    <xf fontId="6" fillId="3" borderId="7" numFmtId="2" xfId="0" applyNumberFormat="1" applyFont="1" applyFill="1" applyBorder="1" applyAlignment="1">
      <alignment horizontal="center" vertical="center" wrapText="1"/>
    </xf>
    <xf fontId="6" fillId="2" borderId="7" numFmtId="2" xfId="0" applyNumberFormat="1" applyFont="1" applyFill="1" applyBorder="1" applyAlignment="1">
      <alignment horizontal="center" vertical="center" wrapText="1"/>
    </xf>
    <xf fontId="6" fillId="2" borderId="13" numFmtId="2" xfId="0" applyNumberFormat="1" applyFont="1" applyFill="1" applyBorder="1" applyAlignment="1">
      <alignment horizontal="center" vertical="center" wrapText="1"/>
    </xf>
    <xf fontId="6" fillId="2" borderId="21" numFmtId="2" xfId="0" applyNumberFormat="1" applyFont="1" applyFill="1" applyBorder="1" applyAlignment="1">
      <alignment horizontal="center" vertical="center" wrapText="1"/>
    </xf>
    <xf fontId="9" fillId="3" borderId="2" numFmtId="0" xfId="0" applyFont="1" applyFill="1" applyBorder="1" applyAlignment="1">
      <alignment horizontal="center" vertical="center" wrapText="1"/>
    </xf>
    <xf fontId="6" fillId="0" borderId="7" numFmtId="2" xfId="0" applyNumberFormat="1" applyFont="1" applyBorder="1" applyAlignment="1">
      <alignment horizontal="center" vertical="center" wrapText="1"/>
    </xf>
    <xf fontId="9" fillId="3" borderId="0" numFmtId="0" xfId="0" applyFont="1" applyFill="1" applyAlignment="1">
      <alignment horizontal="center" vertical="center" wrapText="1"/>
    </xf>
    <xf fontId="6" fillId="3" borderId="5" numFmtId="2" xfId="0" applyNumberFormat="1" applyFont="1" applyFill="1" applyBorder="1" applyAlignment="1">
      <alignment horizontal="center" vertical="center" wrapText="1"/>
    </xf>
    <xf fontId="6" fillId="0" borderId="5" numFmtId="2" xfId="0" applyNumberFormat="1" applyFont="1" applyBorder="1" applyAlignment="1">
      <alignment horizontal="center" vertical="center" wrapText="1"/>
    </xf>
    <xf fontId="6" fillId="2" borderId="1" numFmtId="2" xfId="0" applyNumberFormat="1" applyFont="1" applyFill="1" applyBorder="1" applyAlignment="1">
      <alignment horizontal="center" vertical="center" wrapText="1"/>
    </xf>
    <xf fontId="1" fillId="2" borderId="1" numFmtId="0" xfId="1" applyFont="1" applyFill="1" applyBorder="1" applyAlignment="1">
      <alignment vertical="center" wrapText="1"/>
    </xf>
    <xf fontId="13" fillId="2" borderId="0" numFmtId="0" xfId="0" applyFont="1" applyFill="1" applyAlignment="1">
      <alignment horizontal="justify" vertical="center"/>
    </xf>
  </cellXfs>
  <cellStyles count="7">
    <cellStyle name="Гиперссылка" xfId="1" builtinId="8"/>
    <cellStyle name="Обычный" xfId="0" builtinId="0"/>
    <cellStyle name="Обычный 2" xfId="2"/>
    <cellStyle name="Обычный_Лист1" xfId="3"/>
    <cellStyle name="Обычный_Раздел 3" xfId="4"/>
    <cellStyle name="Обычный_Расчет" xfId="5"/>
    <cellStyle name="Обычный_расчет АОСН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9" Type="http://schemas.openxmlformats.org/officeDocument/2006/relationships/styles" Target="styles.xml"/><Relationship  Id="rId8" Type="http://schemas.openxmlformats.org/officeDocument/2006/relationships/sharedStrings" Target="sharedStrings.xml"/><Relationship  Id="rId7" Type="http://schemas.openxmlformats.org/officeDocument/2006/relationships/theme" Target="theme/theme1.xml"/><Relationship  Id="rId6" Type="http://schemas.openxmlformats.org/officeDocument/2006/relationships/worksheet" Target="worksheets/sheet6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_rels/sheet6.xml.rels><?xml version="1.0" encoding="UTF-8" standalone="yes"?><Relationships xmlns="http://schemas.openxmlformats.org/package/2006/relationships"><Relationship  Id="rId2" Type="http://schemas.openxmlformats.org/officeDocument/2006/relationships/hyperlink" Target="mailto:krasichenok@karelenergo.ru" TargetMode="External"/><Relationship  Id="rId1" Type="http://schemas.openxmlformats.org/officeDocument/2006/relationships/hyperlink" Target="mailto:ShadrinAG@karelenergo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6" activeCellId="0" sqref="A16"/>
    </sheetView>
  </sheetViews>
  <sheetFormatPr defaultRowHeight="14.25"/>
  <cols>
    <col customWidth="1" min="1" max="1" style="1" width="90.7109375"/>
    <col min="2" max="16384" style="1" width="9.140625"/>
  </cols>
  <sheetData>
    <row r="1" ht="15">
      <c r="A1" s="2" t="s">
        <v>0</v>
      </c>
    </row>
    <row r="2" ht="15">
      <c r="A2" s="2" t="s">
        <v>1</v>
      </c>
    </row>
    <row r="3" ht="15">
      <c r="A3" s="2" t="s">
        <v>2</v>
      </c>
    </row>
    <row r="4" ht="15">
      <c r="A4" s="2" t="s">
        <v>3</v>
      </c>
    </row>
    <row r="5" ht="15">
      <c r="A5" s="2" t="s">
        <v>4</v>
      </c>
    </row>
    <row r="6" ht="15">
      <c r="A6" s="2" t="s">
        <v>5</v>
      </c>
    </row>
    <row r="7" ht="15">
      <c r="A7" s="3"/>
    </row>
    <row r="8">
      <c r="A8" s="4" t="s">
        <v>6</v>
      </c>
    </row>
    <row r="9">
      <c r="A9" s="4" t="s">
        <v>7</v>
      </c>
    </row>
    <row r="10">
      <c r="A10" s="4" t="s">
        <v>8</v>
      </c>
    </row>
    <row r="11">
      <c r="A11" s="4" t="s">
        <v>9</v>
      </c>
    </row>
    <row r="12" ht="15">
      <c r="A12" s="5"/>
    </row>
    <row r="13" ht="15">
      <c r="A13" s="6" t="s">
        <v>10</v>
      </c>
    </row>
    <row r="14" ht="15">
      <c r="A14" s="5"/>
    </row>
    <row r="15" ht="30">
      <c r="A15" s="7" t="s">
        <v>11</v>
      </c>
    </row>
    <row r="16" ht="15">
      <c r="A16" s="7" t="s">
        <v>12</v>
      </c>
    </row>
    <row r="17" ht="15">
      <c r="A17" s="5"/>
    </row>
  </sheetData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G17" activeCellId="0" sqref="G17"/>
    </sheetView>
  </sheetViews>
  <sheetFormatPr defaultRowHeight="14.25"/>
  <cols>
    <col customWidth="1" min="1" max="1" style="1" width="65.7109375"/>
    <col customWidth="1" min="2" max="3" style="1" width="20.7109375"/>
    <col min="4" max="16384" style="1" width="9.140625"/>
  </cols>
  <sheetData>
    <row r="1">
      <c r="A1" s="8" t="s">
        <v>13</v>
      </c>
      <c r="B1" s="8"/>
      <c r="C1" s="8"/>
    </row>
    <row r="2">
      <c r="A2" s="8" t="s">
        <v>14</v>
      </c>
      <c r="B2" s="8"/>
      <c r="C2" s="8"/>
    </row>
    <row r="3" ht="15">
      <c r="A3" s="5"/>
    </row>
    <row r="4" ht="30">
      <c r="A4" s="6" t="s">
        <v>15</v>
      </c>
      <c r="B4" s="6" t="s">
        <v>16</v>
      </c>
      <c r="C4" s="6" t="s">
        <v>17</v>
      </c>
    </row>
    <row r="5" ht="15">
      <c r="A5" s="6">
        <v>1</v>
      </c>
      <c r="B5" s="6">
        <v>2</v>
      </c>
      <c r="C5" s="9">
        <v>3</v>
      </c>
    </row>
    <row r="6" ht="15">
      <c r="A6" s="7" t="s">
        <v>18</v>
      </c>
      <c r="B6" s="6" t="s">
        <v>19</v>
      </c>
      <c r="C6" s="10">
        <v>499.10000000000002</v>
      </c>
    </row>
    <row r="7" ht="15">
      <c r="A7" s="7" t="s">
        <v>20</v>
      </c>
      <c r="B7" s="7"/>
      <c r="C7" s="10"/>
    </row>
    <row r="8" ht="30">
      <c r="A8" s="7" t="s">
        <v>21</v>
      </c>
      <c r="B8" s="6" t="s">
        <v>19</v>
      </c>
      <c r="C8" s="10"/>
    </row>
    <row r="9" ht="15">
      <c r="A9" s="7" t="s">
        <v>22</v>
      </c>
      <c r="B9" s="6" t="s">
        <v>19</v>
      </c>
      <c r="C9" s="10"/>
    </row>
    <row r="10" ht="15">
      <c r="A10" s="7" t="s">
        <v>23</v>
      </c>
      <c r="B10" s="6" t="s">
        <v>24</v>
      </c>
      <c r="C10" s="10"/>
    </row>
    <row r="11" ht="15">
      <c r="A11" s="7" t="s">
        <v>25</v>
      </c>
      <c r="B11" s="6" t="s">
        <v>19</v>
      </c>
      <c r="C11" s="11">
        <f>'Раздел 2'!P31</f>
        <v>224.53692000000001</v>
      </c>
    </row>
    <row r="12" ht="15">
      <c r="A12" s="7" t="s">
        <v>26</v>
      </c>
      <c r="B12" s="6" t="s">
        <v>24</v>
      </c>
      <c r="C12" s="12">
        <f>C11/C$6</f>
        <v>0.44988363053496294</v>
      </c>
    </row>
    <row r="13" ht="15">
      <c r="A13" s="7" t="s">
        <v>27</v>
      </c>
      <c r="B13" s="6" t="s">
        <v>19</v>
      </c>
      <c r="C13" s="11">
        <f>'Раздел 3'!W426</f>
        <v>92.030980000000014</v>
      </c>
    </row>
    <row r="14" ht="15">
      <c r="A14" s="7" t="s">
        <v>28</v>
      </c>
      <c r="B14" s="6" t="s">
        <v>24</v>
      </c>
      <c r="C14" s="12">
        <f>C13/C$6</f>
        <v>0.18439386896413545</v>
      </c>
    </row>
    <row r="15" ht="15">
      <c r="A15" s="7" t="s">
        <v>29</v>
      </c>
      <c r="B15" s="6" t="s">
        <v>19</v>
      </c>
      <c r="C15" s="11">
        <f>C11+C13</f>
        <v>316.56790000000001</v>
      </c>
    </row>
    <row r="16" ht="15">
      <c r="A16" s="7" t="s">
        <v>30</v>
      </c>
      <c r="B16" s="6" t="s">
        <v>24</v>
      </c>
      <c r="C16" s="12">
        <f>C15/C$6</f>
        <v>0.6342774994990984</v>
      </c>
    </row>
    <row r="17" ht="30">
      <c r="A17" s="7" t="s">
        <v>31</v>
      </c>
      <c r="B17" s="6" t="s">
        <v>24</v>
      </c>
      <c r="C17" s="12">
        <f>C15/(239.6+94.4)</f>
        <v>0.94780808383233539</v>
      </c>
    </row>
    <row r="18" ht="30">
      <c r="A18" s="7" t="s">
        <v>32</v>
      </c>
      <c r="B18" s="6" t="s">
        <v>24</v>
      </c>
      <c r="C18" s="12">
        <f>C15/(239.6+94.4)</f>
        <v>0.94780808383233539</v>
      </c>
    </row>
    <row r="19" ht="15">
      <c r="A19" s="7" t="s">
        <v>33</v>
      </c>
      <c r="B19" s="6" t="s">
        <v>19</v>
      </c>
      <c r="C19" s="13">
        <f>'Раздел 2'!P31</f>
        <v>224.53692000000001</v>
      </c>
    </row>
    <row r="20" ht="15">
      <c r="A20" s="7" t="s">
        <v>34</v>
      </c>
      <c r="B20" s="6" t="s">
        <v>24</v>
      </c>
      <c r="C20" s="14">
        <f>C19/(C11-C9)</f>
        <v>1</v>
      </c>
    </row>
    <row r="21" ht="15">
      <c r="A21" s="7" t="s">
        <v>35</v>
      </c>
      <c r="B21" s="6" t="s">
        <v>19</v>
      </c>
      <c r="C21" s="13"/>
    </row>
    <row r="22" ht="15">
      <c r="A22" s="7" t="s">
        <v>36</v>
      </c>
      <c r="B22" s="6" t="s">
        <v>24</v>
      </c>
      <c r="C22" s="14"/>
    </row>
    <row r="23" ht="15">
      <c r="A23" s="7" t="s">
        <v>37</v>
      </c>
      <c r="B23" s="6" t="s">
        <v>19</v>
      </c>
      <c r="C23" s="13">
        <f>'Раздел 3'!Y427</f>
        <v>223.47077999999999</v>
      </c>
    </row>
    <row r="24" ht="15">
      <c r="A24" s="7" t="s">
        <v>38</v>
      </c>
      <c r="B24" s="6" t="s">
        <v>24</v>
      </c>
      <c r="C24" s="14">
        <f>C23/C15</f>
        <v>0.70591737191294501</v>
      </c>
    </row>
    <row r="25" ht="15">
      <c r="A25" s="5"/>
    </row>
  </sheetData>
  <mergeCells count="2">
    <mergeCell ref="A1:C1"/>
    <mergeCell ref="A2:C2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K31" activeCellId="0" sqref="K31:O31"/>
    </sheetView>
  </sheetViews>
  <sheetFormatPr defaultRowHeight="14.25"/>
  <cols>
    <col customWidth="1" min="1" max="1" style="1" width="10.7109375"/>
    <col min="2" max="4" style="1" width="9.140625"/>
    <col bestFit="1" customWidth="1" min="5" max="5" style="1" width="9.5703125"/>
    <col min="6" max="7" style="1" width="9.140625"/>
    <col bestFit="1" customWidth="1" min="8" max="9" style="1" width="9.5703125"/>
    <col min="10" max="11" style="1" width="9.140625"/>
    <col bestFit="1" customWidth="1" min="12" max="12" style="1" width="9.5703125"/>
    <col min="13" max="14" style="1" width="9.140625"/>
    <col customWidth="1" min="15" max="15" style="1" width="9.140625"/>
    <col min="16" max="16384" style="1" width="9.140625"/>
  </cols>
  <sheetData>
    <row r="1">
      <c r="A1" s="8" t="s">
        <v>39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ht="15">
      <c r="A2" s="15"/>
    </row>
    <row r="3" ht="15.75" customHeight="1">
      <c r="A3" s="6" t="s">
        <v>40</v>
      </c>
      <c r="B3" s="16" t="s">
        <v>41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8"/>
      <c r="P3" s="6" t="s">
        <v>42</v>
      </c>
      <c r="Q3" s="6" t="s">
        <v>43</v>
      </c>
      <c r="R3" s="6" t="s">
        <v>44</v>
      </c>
    </row>
    <row r="4" ht="15.75">
      <c r="A4" s="6"/>
      <c r="B4" s="6" t="s">
        <v>45</v>
      </c>
      <c r="C4" s="6"/>
      <c r="D4" s="6" t="s">
        <v>46</v>
      </c>
      <c r="E4" s="6"/>
      <c r="F4" s="6"/>
      <c r="G4" s="6" t="s">
        <v>47</v>
      </c>
      <c r="H4" s="6"/>
      <c r="I4" s="6"/>
      <c r="J4" s="6"/>
      <c r="K4" s="16" t="s">
        <v>48</v>
      </c>
      <c r="L4" s="17"/>
      <c r="M4" s="17"/>
      <c r="N4" s="17"/>
      <c r="O4" s="18"/>
      <c r="P4" s="6"/>
      <c r="Q4" s="6"/>
      <c r="R4" s="6"/>
    </row>
    <row r="5" ht="30">
      <c r="A5" s="6"/>
      <c r="B5" s="6" t="s">
        <v>49</v>
      </c>
      <c r="C5" s="6" t="s">
        <v>50</v>
      </c>
      <c r="D5" s="6" t="s">
        <v>51</v>
      </c>
      <c r="E5" s="6" t="s">
        <v>50</v>
      </c>
      <c r="F5" s="6" t="s">
        <v>52</v>
      </c>
      <c r="G5" s="6" t="s">
        <v>53</v>
      </c>
      <c r="H5" s="6" t="s">
        <v>54</v>
      </c>
      <c r="I5" s="6" t="s">
        <v>55</v>
      </c>
      <c r="J5" s="6" t="s">
        <v>56</v>
      </c>
      <c r="K5" s="6" t="s">
        <v>57</v>
      </c>
      <c r="L5" s="6" t="s">
        <v>56</v>
      </c>
      <c r="M5" s="6" t="s">
        <v>58</v>
      </c>
      <c r="N5" s="6" t="s">
        <v>59</v>
      </c>
      <c r="O5" s="6" t="s">
        <v>60</v>
      </c>
      <c r="P5" s="6"/>
      <c r="Q5" s="6"/>
      <c r="R5" s="6"/>
    </row>
    <row r="6" ht="1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6">
        <v>13</v>
      </c>
      <c r="N6" s="6">
        <v>14</v>
      </c>
      <c r="O6" s="6">
        <v>15</v>
      </c>
      <c r="P6" s="6">
        <v>14</v>
      </c>
      <c r="Q6" s="6">
        <v>15</v>
      </c>
      <c r="R6" s="6">
        <v>16</v>
      </c>
    </row>
    <row r="7" ht="15">
      <c r="A7" s="6" t="s">
        <v>47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13"/>
      <c r="Q7" s="13"/>
      <c r="R7" s="14"/>
    </row>
    <row r="8" ht="15">
      <c r="A8" s="6" t="s">
        <v>48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13"/>
      <c r="Q8" s="13"/>
      <c r="R8" s="14"/>
    </row>
    <row r="9" ht="15">
      <c r="A9" s="6" t="s">
        <v>61</v>
      </c>
      <c r="B9" s="13">
        <f>'Раздел 3'!V12</f>
        <v>5.7907999999999999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13">
        <f>SUM(B9:O9)</f>
        <v>5.7907999999999999</v>
      </c>
      <c r="Q9" s="13">
        <f>SUM(B9:O9)</f>
        <v>5.7907999999999999</v>
      </c>
      <c r="R9" s="14">
        <f>P9/Q9</f>
        <v>1</v>
      </c>
    </row>
    <row r="10" ht="15">
      <c r="A10" s="6" t="s">
        <v>62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13"/>
      <c r="Q10" s="13"/>
      <c r="R10" s="14"/>
    </row>
    <row r="11" ht="15">
      <c r="A11" s="6" t="s">
        <v>63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13"/>
      <c r="Q11" s="13"/>
      <c r="R11" s="14"/>
    </row>
    <row r="12" ht="15">
      <c r="A12" s="6" t="s">
        <v>64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13"/>
      <c r="Q12" s="13"/>
      <c r="R12" s="14"/>
    </row>
    <row r="13" ht="15">
      <c r="A13" s="6" t="s">
        <v>65</v>
      </c>
      <c r="B13" s="11">
        <f>'Раздел 3'!V20+'Раздел 3'!V14</f>
        <v>7.3593999999999999</v>
      </c>
      <c r="C13" s="9"/>
      <c r="D13" s="9"/>
      <c r="E13" s="11">
        <f>'Раздел 3'!V31</f>
        <v>1.6866000000000001</v>
      </c>
      <c r="F13" s="9"/>
      <c r="G13" s="9"/>
      <c r="H13" s="9"/>
      <c r="I13" s="9"/>
      <c r="J13" s="9"/>
      <c r="K13" s="9"/>
      <c r="L13" s="9"/>
      <c r="M13" s="9"/>
      <c r="N13" s="9"/>
      <c r="O13" s="9"/>
      <c r="P13" s="13">
        <f>SUM(B13:O13)</f>
        <v>9.0459999999999994</v>
      </c>
      <c r="Q13" s="13">
        <f>SUM(B13:O13)</f>
        <v>9.0459999999999994</v>
      </c>
      <c r="R13" s="14">
        <f t="shared" ref="R13:R31" si="0">P13/Q13</f>
        <v>1</v>
      </c>
    </row>
    <row r="14" ht="15">
      <c r="A14" s="6" t="s">
        <v>66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13"/>
      <c r="Q14" s="13"/>
      <c r="R14" s="14"/>
    </row>
    <row r="15" ht="16.5" customHeight="1">
      <c r="A15" s="6" t="s">
        <v>67</v>
      </c>
      <c r="B15" s="9"/>
      <c r="C15" s="9"/>
      <c r="D15" s="9"/>
      <c r="E15" s="11">
        <f>'Раздел 3'!V45+'Раздел 3'!V53</f>
        <v>36.833559999999999</v>
      </c>
      <c r="F15" s="19">
        <f>'Раздел 3'!V57</f>
        <v>2.37256</v>
      </c>
      <c r="G15" s="9"/>
      <c r="H15" s="9"/>
      <c r="I15" s="9"/>
      <c r="J15" s="9"/>
      <c r="K15" s="9"/>
      <c r="L15" s="9"/>
      <c r="M15" s="9"/>
      <c r="N15" s="9"/>
      <c r="O15" s="9"/>
      <c r="P15" s="13">
        <f>SUM(B15:O15)</f>
        <v>39.206119999999999</v>
      </c>
      <c r="Q15" s="13">
        <f>SUM(B15:O15)</f>
        <v>39.206119999999999</v>
      </c>
      <c r="R15" s="14">
        <f t="shared" si="0"/>
        <v>1</v>
      </c>
    </row>
    <row r="16" ht="15">
      <c r="A16" s="6" t="s">
        <v>68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13"/>
      <c r="Q16" s="13"/>
      <c r="R16" s="14"/>
    </row>
    <row r="17" ht="15">
      <c r="A17" s="6" t="s">
        <v>69</v>
      </c>
      <c r="B17" s="9"/>
      <c r="C17" s="9"/>
      <c r="D17" s="9"/>
      <c r="E17" s="9"/>
      <c r="F17" s="11">
        <f>'Раздел 3'!V65</f>
        <v>12.489600000000001</v>
      </c>
      <c r="G17" s="9"/>
      <c r="H17" s="9"/>
      <c r="I17" s="9"/>
      <c r="J17" s="9"/>
      <c r="K17" s="9"/>
      <c r="L17" s="9"/>
      <c r="M17" s="9"/>
      <c r="N17" s="9"/>
      <c r="O17" s="9"/>
      <c r="P17" s="13">
        <f>SUM(B17:O17)</f>
        <v>12.489600000000001</v>
      </c>
      <c r="Q17" s="13">
        <f>SUM(B17:O17)</f>
        <v>12.489600000000001</v>
      </c>
      <c r="R17" s="14">
        <f t="shared" si="0"/>
        <v>1</v>
      </c>
    </row>
    <row r="18" ht="15">
      <c r="A18" s="6" t="s">
        <v>70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13"/>
      <c r="Q18" s="13"/>
      <c r="R18" s="14"/>
    </row>
    <row r="19" ht="15">
      <c r="A19" s="6" t="s">
        <v>71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13"/>
      <c r="Q19" s="13"/>
      <c r="R19" s="14"/>
    </row>
    <row r="20" ht="15">
      <c r="A20" s="6" t="s">
        <v>72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13"/>
      <c r="Q20" s="13"/>
      <c r="R20" s="14"/>
    </row>
    <row r="21" ht="15">
      <c r="A21" s="6" t="s">
        <v>73</v>
      </c>
      <c r="B21" s="9"/>
      <c r="C21" s="9"/>
      <c r="D21" s="9"/>
      <c r="E21" s="9"/>
      <c r="F21" s="9"/>
      <c r="G21" s="9"/>
      <c r="H21" s="11">
        <f>'Раздел 3'!V72+'Раздел 3'!V90+'Раздел 3'!V93</f>
        <v>9.9503599999999999</v>
      </c>
      <c r="I21" s="9"/>
      <c r="J21" s="9"/>
      <c r="K21" s="9"/>
      <c r="L21" s="9"/>
      <c r="M21" s="9"/>
      <c r="N21" s="9"/>
      <c r="O21" s="9"/>
      <c r="P21" s="13">
        <f>SUM(B21:O21)</f>
        <v>9.9503599999999999</v>
      </c>
      <c r="Q21" s="13">
        <f>SUM(B21:O21)</f>
        <v>9.9503599999999999</v>
      </c>
      <c r="R21" s="14">
        <f t="shared" si="0"/>
        <v>1</v>
      </c>
    </row>
    <row r="22" ht="15">
      <c r="A22" s="6" t="s">
        <v>74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13"/>
      <c r="Q22" s="13"/>
      <c r="R22" s="14"/>
    </row>
    <row r="23" ht="15">
      <c r="A23" s="6" t="s">
        <v>75</v>
      </c>
      <c r="B23" s="9"/>
      <c r="C23" s="9"/>
      <c r="D23" s="9"/>
      <c r="E23" s="9"/>
      <c r="F23" s="9"/>
      <c r="G23" s="9"/>
      <c r="H23" s="9"/>
      <c r="I23" s="11">
        <f>'Раздел 3'!V95+'Раздел 3'!V103+'Раздел 3'!V104+'Раздел 3'!V115</f>
        <v>33.233800000000002</v>
      </c>
      <c r="J23" s="9"/>
      <c r="K23" s="9"/>
      <c r="L23" s="9"/>
      <c r="M23" s="9"/>
      <c r="N23" s="9"/>
      <c r="O23" s="9"/>
      <c r="P23" s="13">
        <f>SUM(B23:O23)</f>
        <v>33.233800000000002</v>
      </c>
      <c r="Q23" s="13">
        <f>SUM(B23:O23)</f>
        <v>33.233800000000002</v>
      </c>
      <c r="R23" s="14">
        <f t="shared" si="0"/>
        <v>1</v>
      </c>
    </row>
    <row r="24" ht="15">
      <c r="A24" s="6" t="s">
        <v>76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13"/>
      <c r="Q24" s="13"/>
      <c r="R24" s="14"/>
    </row>
    <row r="25" ht="15">
      <c r="A25" s="6" t="s">
        <v>77</v>
      </c>
      <c r="B25" s="9"/>
      <c r="C25" s="9"/>
      <c r="D25" s="9"/>
      <c r="E25" s="9"/>
      <c r="F25" s="9"/>
      <c r="G25" s="9"/>
      <c r="H25" s="9"/>
      <c r="I25" s="11">
        <f>'Раздел 3'!V119+'Раздел 3'!V129</f>
        <v>8.6513399999999994</v>
      </c>
      <c r="J25" s="9"/>
      <c r="K25" s="9"/>
      <c r="L25" s="11">
        <f>'Раздел 3'!V144</f>
        <v>15.960359999999998</v>
      </c>
      <c r="M25" s="9"/>
      <c r="N25" s="9"/>
      <c r="O25" s="9"/>
      <c r="P25" s="13">
        <f>SUM(B25:O25)</f>
        <v>24.611699999999999</v>
      </c>
      <c r="Q25" s="13">
        <f>SUM(B25:O25)</f>
        <v>24.611699999999999</v>
      </c>
      <c r="R25" s="14">
        <f t="shared" si="0"/>
        <v>1</v>
      </c>
    </row>
    <row r="26" ht="15">
      <c r="A26" s="6" t="s">
        <v>78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13"/>
      <c r="Q26" s="13"/>
      <c r="R26" s="14"/>
    </row>
    <row r="27" ht="15">
      <c r="A27" s="6" t="s">
        <v>79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11">
        <f>'Раздел 3'!V152+'Раздел 3'!V164</f>
        <v>13.18084</v>
      </c>
      <c r="M27" s="11">
        <f>'Раздел 3'!V176+'Раздел 3'!V177+'Раздел 3'!V191</f>
        <v>24.024139999999999</v>
      </c>
      <c r="N27" s="9"/>
      <c r="O27" s="9"/>
      <c r="P27" s="13">
        <f>SUM(B27:O27)</f>
        <v>37.204979999999999</v>
      </c>
      <c r="Q27" s="13">
        <f>SUM(B27:O27)</f>
        <v>37.204979999999999</v>
      </c>
      <c r="R27" s="14">
        <f t="shared" si="0"/>
        <v>1</v>
      </c>
    </row>
    <row r="28" ht="15">
      <c r="A28" s="6" t="s">
        <v>80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13"/>
      <c r="Q28" s="13"/>
      <c r="R28" s="14"/>
    </row>
    <row r="29" ht="15">
      <c r="A29" s="6" t="s">
        <v>81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11">
        <f>'Раздел 3'!V200</f>
        <v>4.6369000000000007</v>
      </c>
      <c r="N29" s="11">
        <f>'Раздел 3'!V215+'Раздел 3'!V219+'Раздел 3'!V224+'Раздел 3'!V229+'Раздел 3'!V236</f>
        <v>26.30002</v>
      </c>
      <c r="O29" s="9"/>
      <c r="P29" s="13">
        <f t="shared" ref="P29:P30" si="1">SUM(B29:O29)</f>
        <v>30.936920000000001</v>
      </c>
      <c r="Q29" s="13">
        <f t="shared" ref="Q29:Q30" si="2">SUM(B29:O29)</f>
        <v>30.936920000000001</v>
      </c>
      <c r="R29" s="14">
        <f t="shared" si="0"/>
        <v>1</v>
      </c>
    </row>
    <row r="30" ht="15">
      <c r="A30" s="6" t="s">
        <v>82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11">
        <f>'Раздел 3'!V244+'Раздел 3'!V248</f>
        <v>4.1233200000000005</v>
      </c>
      <c r="O30" s="11">
        <f>'Раздел 3'!V253+'Раздел 3'!V267+'Раздел 3'!V269+'Раздел 3'!V289</f>
        <v>17.94332</v>
      </c>
      <c r="P30" s="13">
        <f t="shared" si="1"/>
        <v>22.06664</v>
      </c>
      <c r="Q30" s="13">
        <f t="shared" si="2"/>
        <v>22.06664</v>
      </c>
      <c r="R30" s="14">
        <f t="shared" si="0"/>
        <v>1</v>
      </c>
    </row>
    <row r="31" ht="45">
      <c r="A31" s="6" t="s">
        <v>83</v>
      </c>
      <c r="B31" s="20">
        <f>SUM(B7:C30)</f>
        <v>13.1502</v>
      </c>
      <c r="C31" s="21"/>
      <c r="D31" s="20">
        <f>SUM(D7:F30)</f>
        <v>53.38232</v>
      </c>
      <c r="E31" s="22"/>
      <c r="F31" s="21"/>
      <c r="G31" s="16">
        <f>SUM(G7:J30)</f>
        <v>51.835500000000003</v>
      </c>
      <c r="H31" s="17"/>
      <c r="I31" s="17"/>
      <c r="J31" s="18"/>
      <c r="K31" s="16">
        <f>SUM(K7:O30)</f>
        <v>106.16890000000001</v>
      </c>
      <c r="L31" s="17"/>
      <c r="M31" s="17"/>
      <c r="N31" s="17"/>
      <c r="O31" s="18"/>
      <c r="P31" s="13">
        <f>SUM(P7:P30)</f>
        <v>224.53692000000001</v>
      </c>
      <c r="Q31" s="13">
        <f>SUM(Q7:Q30)</f>
        <v>224.53692000000001</v>
      </c>
      <c r="R31" s="14">
        <f t="shared" si="0"/>
        <v>1</v>
      </c>
      <c r="S31" s="23"/>
      <c r="T31" s="23"/>
      <c r="U31" s="23"/>
    </row>
    <row r="32" ht="60">
      <c r="A32" s="6" t="s">
        <v>84</v>
      </c>
      <c r="B32" s="24">
        <f>B31/$P$31</f>
        <v>0.058565869701962599</v>
      </c>
      <c r="C32" s="25"/>
      <c r="D32" s="24">
        <f>D31/$P$31</f>
        <v>0.23774406453958663</v>
      </c>
      <c r="E32" s="26"/>
      <c r="F32" s="25"/>
      <c r="G32" s="24">
        <f>G31/$P$31</f>
        <v>0.23085513063954027</v>
      </c>
      <c r="H32" s="26"/>
      <c r="I32" s="26"/>
      <c r="J32" s="25"/>
      <c r="K32" s="24">
        <f>K31/$P$31</f>
        <v>0.4728349351189105</v>
      </c>
      <c r="L32" s="26"/>
      <c r="M32" s="26"/>
      <c r="N32" s="26"/>
      <c r="O32" s="25"/>
      <c r="P32" s="27">
        <f>P31/$P$31</f>
        <v>1</v>
      </c>
      <c r="Q32" s="28"/>
      <c r="R32" s="28"/>
    </row>
  </sheetData>
  <mergeCells count="19">
    <mergeCell ref="A1:P1"/>
    <mergeCell ref="A3:A5"/>
    <mergeCell ref="B3:O3"/>
    <mergeCell ref="P3:P5"/>
    <mergeCell ref="Q3:Q5"/>
    <mergeCell ref="R3:R5"/>
    <mergeCell ref="B4:C4"/>
    <mergeCell ref="D4:F4"/>
    <mergeCell ref="G4:J4"/>
    <mergeCell ref="K4:O4"/>
    <mergeCell ref="B31:C31"/>
    <mergeCell ref="D31:F31"/>
    <mergeCell ref="G31:J31"/>
    <mergeCell ref="K31:O31"/>
    <mergeCell ref="B32:C32"/>
    <mergeCell ref="D32:F32"/>
    <mergeCell ref="G32:J32"/>
    <mergeCell ref="K32:O32"/>
    <mergeCell ref="Q32:R32"/>
  </mergeCells>
  <printOptions headings="0" gridLines="0"/>
  <pageMargins left="0.69999999999999996" right="0.69999999999999996" top="0.75" bottom="0.75" header="0.29999999999999999" footer="0.29999999999999999"/>
  <pageSetup paperSize="9" scale="70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90" workbookViewId="0">
      <pane xSplit="1" ySplit="4" topLeftCell="B5" activePane="bottomRight" state="frozen"/>
      <selection activeCell="A340" activeCellId="0" sqref="A340:A357"/>
    </sheetView>
  </sheetViews>
  <sheetFormatPr defaultRowHeight="14.25"/>
  <cols>
    <col customWidth="1" min="1" max="1" style="29" width="38.140625"/>
    <col customWidth="1" min="2" max="2" style="29" width="30.7109375"/>
    <col customWidth="1" min="3" max="14" style="29" width="9.140625"/>
    <col customWidth="1" min="15" max="15" style="30" width="16.85546875"/>
    <col customWidth="1" min="16" max="16" style="29" width="8.7109375"/>
    <col customWidth="1" min="17" max="17" style="29" width="13.28125"/>
    <col customWidth="1" min="18" max="18" style="29" width="9.140625"/>
    <col customWidth="1" hidden="1" min="19" max="19" style="29" width="9.140625"/>
    <col customWidth="1" hidden="1" min="20" max="20" style="29" width="12.28515625"/>
    <col customWidth="1" hidden="1" min="21" max="21" style="29" width="9.140625"/>
    <col customWidth="1" hidden="1" min="22" max="22" style="29" width="14.7109375"/>
    <col customWidth="1" hidden="1" min="23" max="24" style="29" width="0"/>
    <col customWidth="1" hidden="1" min="25" max="25" style="29" width="13.8515625"/>
    <col customWidth="1" hidden="1" min="26" max="26" style="29" width="13.00390625"/>
    <col customWidth="1" hidden="1" min="27" max="27" style="29" width="0"/>
    <col min="28" max="16384" style="29" width="9.140625"/>
  </cols>
  <sheetData>
    <row r="1">
      <c r="A1" s="31" t="s">
        <v>85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ht="15.75" customHeight="1">
      <c r="A2" s="9" t="s">
        <v>86</v>
      </c>
      <c r="B2" s="9" t="s">
        <v>87</v>
      </c>
      <c r="C2" s="9" t="s">
        <v>88</v>
      </c>
      <c r="D2" s="9"/>
      <c r="E2" s="9"/>
      <c r="F2" s="9" t="s">
        <v>89</v>
      </c>
      <c r="G2" s="9"/>
      <c r="H2" s="9"/>
      <c r="I2" s="9" t="s">
        <v>90</v>
      </c>
      <c r="J2" s="9"/>
      <c r="K2" s="9"/>
      <c r="L2" s="32" t="s">
        <v>91</v>
      </c>
      <c r="M2" s="32"/>
      <c r="N2" s="32"/>
      <c r="O2" s="33" t="s">
        <v>92</v>
      </c>
      <c r="P2" s="34" t="s">
        <v>93</v>
      </c>
      <c r="Q2" s="34"/>
      <c r="R2" s="34"/>
    </row>
    <row r="3" ht="15.75" customHeight="1">
      <c r="A3" s="9"/>
      <c r="B3" s="9"/>
      <c r="C3" s="9" t="s">
        <v>94</v>
      </c>
      <c r="D3" s="9" t="s">
        <v>95</v>
      </c>
      <c r="E3" s="9"/>
      <c r="F3" s="9" t="s">
        <v>94</v>
      </c>
      <c r="G3" s="9" t="s">
        <v>95</v>
      </c>
      <c r="H3" s="9"/>
      <c r="I3" s="9" t="s">
        <v>94</v>
      </c>
      <c r="J3" s="9" t="s">
        <v>95</v>
      </c>
      <c r="K3" s="9"/>
      <c r="L3" s="32" t="s">
        <v>96</v>
      </c>
      <c r="M3" s="32" t="s">
        <v>95</v>
      </c>
      <c r="N3" s="32"/>
      <c r="O3" s="33"/>
      <c r="P3" s="34"/>
      <c r="Q3" s="34"/>
      <c r="R3" s="34"/>
    </row>
    <row r="4" ht="15">
      <c r="A4" s="35"/>
      <c r="B4" s="35"/>
      <c r="C4" s="35"/>
      <c r="D4" s="35" t="s">
        <v>97</v>
      </c>
      <c r="E4" s="35" t="s">
        <v>98</v>
      </c>
      <c r="F4" s="35"/>
      <c r="G4" s="35" t="s">
        <v>97</v>
      </c>
      <c r="H4" s="35" t="s">
        <v>98</v>
      </c>
      <c r="I4" s="35"/>
      <c r="J4" s="35" t="s">
        <v>97</v>
      </c>
      <c r="K4" s="35" t="s">
        <v>98</v>
      </c>
      <c r="L4" s="36"/>
      <c r="M4" s="36" t="s">
        <v>97</v>
      </c>
      <c r="N4" s="36" t="s">
        <v>98</v>
      </c>
      <c r="O4" s="37" t="s">
        <v>19</v>
      </c>
      <c r="P4" s="38">
        <v>0.16666666666666666</v>
      </c>
      <c r="Q4" s="38">
        <v>0.41666666666666669</v>
      </c>
      <c r="R4" s="38">
        <v>0.75</v>
      </c>
    </row>
    <row r="5" ht="17.25">
      <c r="A5" s="39" t="s">
        <v>99</v>
      </c>
      <c r="B5" s="40" t="s">
        <v>100</v>
      </c>
      <c r="C5" s="41">
        <v>2</v>
      </c>
      <c r="D5" s="41">
        <v>0.29999999999999999</v>
      </c>
      <c r="E5" s="41">
        <v>48.600000000000001</v>
      </c>
      <c r="F5" s="41" t="s">
        <v>101</v>
      </c>
      <c r="G5" s="41">
        <v>10</v>
      </c>
      <c r="H5" s="41">
        <v>49</v>
      </c>
      <c r="I5" s="41">
        <v>19</v>
      </c>
      <c r="J5" s="41">
        <v>100</v>
      </c>
      <c r="K5" s="41">
        <v>49.799999999999997</v>
      </c>
      <c r="L5" s="41"/>
      <c r="M5" s="41"/>
      <c r="N5" s="41"/>
      <c r="O5" s="42">
        <v>0.34999999999999998</v>
      </c>
      <c r="P5" s="43">
        <f t="shared" ref="P5:P9" si="3">S5/1000</f>
        <v>0.34720000000000001</v>
      </c>
      <c r="Q5" s="43">
        <f t="shared" ref="Q5:Q9" si="4">T5/1000</f>
        <v>0.33360000000000001</v>
      </c>
      <c r="R5" s="43">
        <f t="shared" ref="R5:R9" si="5">U5/1000</f>
        <v>0.42319999999999997</v>
      </c>
      <c r="S5" s="44">
        <v>347.19999999999999</v>
      </c>
      <c r="T5" s="45">
        <v>333.60000000000002</v>
      </c>
      <c r="U5" s="45">
        <v>423.19999999999999</v>
      </c>
      <c r="Y5">
        <v>0.33360000000000001</v>
      </c>
    </row>
    <row r="6" ht="17.25">
      <c r="A6" s="39"/>
      <c r="B6" s="40" t="s">
        <v>102</v>
      </c>
      <c r="C6" s="41">
        <v>2</v>
      </c>
      <c r="D6" s="41">
        <v>0.29999999999999999</v>
      </c>
      <c r="E6" s="41">
        <v>48.600000000000001</v>
      </c>
      <c r="F6" s="41" t="s">
        <v>101</v>
      </c>
      <c r="G6" s="41">
        <v>10</v>
      </c>
      <c r="H6" s="41">
        <v>49</v>
      </c>
      <c r="I6" s="41">
        <v>19</v>
      </c>
      <c r="J6" s="41">
        <v>100</v>
      </c>
      <c r="K6" s="41">
        <v>49.799999999999997</v>
      </c>
      <c r="L6" s="41"/>
      <c r="M6" s="41"/>
      <c r="N6" s="41"/>
      <c r="O6" s="42">
        <v>0.35999999999999999</v>
      </c>
      <c r="P6" s="43">
        <f t="shared" si="3"/>
        <v>0.621</v>
      </c>
      <c r="Q6" s="43">
        <f t="shared" si="4"/>
        <v>0.76619999999999999</v>
      </c>
      <c r="R6" s="43">
        <f t="shared" si="5"/>
        <v>0.74099999999999999</v>
      </c>
      <c r="S6" s="44">
        <v>621</v>
      </c>
      <c r="T6" s="45">
        <v>766.20000000000005</v>
      </c>
      <c r="U6" s="45">
        <v>741</v>
      </c>
      <c r="Y6">
        <v>0.76619999999999999</v>
      </c>
    </row>
    <row r="7" ht="17.25">
      <c r="A7" s="39"/>
      <c r="B7" s="40" t="s">
        <v>103</v>
      </c>
      <c r="C7" s="41">
        <v>2</v>
      </c>
      <c r="D7" s="41">
        <v>0.29999999999999999</v>
      </c>
      <c r="E7" s="41">
        <v>48.600000000000001</v>
      </c>
      <c r="F7" s="41" t="s">
        <v>101</v>
      </c>
      <c r="G7" s="41">
        <v>10</v>
      </c>
      <c r="H7" s="41">
        <v>49</v>
      </c>
      <c r="I7" s="41">
        <v>19</v>
      </c>
      <c r="J7" s="41">
        <v>100</v>
      </c>
      <c r="K7" s="41">
        <v>49.799999999999997</v>
      </c>
      <c r="L7" s="41"/>
      <c r="M7" s="41"/>
      <c r="N7" s="41"/>
      <c r="O7" s="42">
        <v>0.25</v>
      </c>
      <c r="P7" s="43">
        <f t="shared" si="3"/>
        <v>0.30599999999999999</v>
      </c>
      <c r="Q7" s="43">
        <f t="shared" si="4"/>
        <v>0.22719999999999999</v>
      </c>
      <c r="R7" s="43">
        <f t="shared" si="5"/>
        <v>0.17399999999999999</v>
      </c>
      <c r="S7" s="44">
        <v>306</v>
      </c>
      <c r="T7" s="45">
        <v>227.19999999999999</v>
      </c>
      <c r="U7" s="45">
        <v>174</v>
      </c>
      <c r="Y7">
        <v>0.22719999999999999</v>
      </c>
    </row>
    <row r="8" ht="17.25">
      <c r="A8" s="39"/>
      <c r="B8" s="40" t="s">
        <v>104</v>
      </c>
      <c r="C8" s="41">
        <v>2</v>
      </c>
      <c r="D8" s="41">
        <v>0.29999999999999999</v>
      </c>
      <c r="E8" s="41">
        <v>48.600000000000001</v>
      </c>
      <c r="F8" s="41" t="s">
        <v>101</v>
      </c>
      <c r="G8" s="41">
        <v>10</v>
      </c>
      <c r="H8" s="41">
        <v>49</v>
      </c>
      <c r="I8" s="41">
        <v>19</v>
      </c>
      <c r="J8" s="41">
        <v>100</v>
      </c>
      <c r="K8" s="41">
        <v>49.799999999999997</v>
      </c>
      <c r="L8" s="41"/>
      <c r="M8" s="41"/>
      <c r="N8" s="41"/>
      <c r="O8" s="42">
        <v>0.19</v>
      </c>
      <c r="P8" s="43">
        <f t="shared" si="3"/>
        <v>0.14319999999999999</v>
      </c>
      <c r="Q8" s="43">
        <f t="shared" si="4"/>
        <v>0.86599999999999999</v>
      </c>
      <c r="R8" s="43">
        <f t="shared" si="5"/>
        <v>0.51000000000000001</v>
      </c>
      <c r="S8" s="44">
        <v>143.19999999999999</v>
      </c>
      <c r="T8" s="45">
        <v>866</v>
      </c>
      <c r="U8" s="45">
        <v>510</v>
      </c>
      <c r="Y8">
        <v>0.86599999999999999</v>
      </c>
    </row>
    <row r="9" ht="17.25">
      <c r="A9" s="39"/>
      <c r="B9" s="40" t="s">
        <v>105</v>
      </c>
      <c r="C9" s="41">
        <v>2</v>
      </c>
      <c r="D9" s="41">
        <v>0.29999999999999999</v>
      </c>
      <c r="E9" s="41">
        <v>48.600000000000001</v>
      </c>
      <c r="F9" s="41" t="s">
        <v>101</v>
      </c>
      <c r="G9" s="41">
        <v>10</v>
      </c>
      <c r="H9" s="41">
        <v>49</v>
      </c>
      <c r="I9" s="41">
        <v>19</v>
      </c>
      <c r="J9" s="41">
        <v>100</v>
      </c>
      <c r="K9" s="41">
        <v>49.799999999999997</v>
      </c>
      <c r="L9" s="41"/>
      <c r="M9" s="41"/>
      <c r="N9" s="41"/>
      <c r="O9" s="42">
        <v>0</v>
      </c>
      <c r="P9" s="43">
        <f t="shared" si="3"/>
        <v>0</v>
      </c>
      <c r="Q9" s="43">
        <f t="shared" si="4"/>
        <v>3.4729999999999999</v>
      </c>
      <c r="R9" s="43">
        <f t="shared" si="5"/>
        <v>3.621</v>
      </c>
      <c r="S9" s="46"/>
      <c r="T9" s="45">
        <v>3473</v>
      </c>
      <c r="U9" s="45">
        <v>3621</v>
      </c>
      <c r="Y9">
        <v>3.4729999999999999</v>
      </c>
    </row>
    <row r="10" ht="17.25">
      <c r="A10" s="39"/>
      <c r="B10" s="40" t="s">
        <v>106</v>
      </c>
      <c r="C10" s="41">
        <v>2</v>
      </c>
      <c r="D10" s="41">
        <v>0.29999999999999999</v>
      </c>
      <c r="E10" s="41">
        <v>48.600000000000001</v>
      </c>
      <c r="F10" s="41" t="s">
        <v>101</v>
      </c>
      <c r="G10" s="41">
        <v>10</v>
      </c>
      <c r="H10" s="41">
        <v>49</v>
      </c>
      <c r="I10" s="41">
        <v>19</v>
      </c>
      <c r="J10" s="41">
        <v>100</v>
      </c>
      <c r="K10" s="41">
        <v>49.799999999999997</v>
      </c>
      <c r="L10" s="41"/>
      <c r="M10" s="41"/>
      <c r="N10" s="41"/>
      <c r="O10" s="42">
        <v>0.059999999999999998</v>
      </c>
      <c r="P10" s="43">
        <f t="shared" ref="P10:P73" si="6">S10/1000</f>
        <v>0.064000000000000001</v>
      </c>
      <c r="Q10" s="43">
        <f t="shared" ref="Q10:Q73" si="7">T10/1000</f>
        <v>0.12479999999999999</v>
      </c>
      <c r="R10" s="43">
        <f t="shared" ref="R10:R73" si="8">U10/1000</f>
        <v>0.10640000000000001</v>
      </c>
      <c r="S10" s="47">
        <v>64</v>
      </c>
      <c r="T10" s="45">
        <v>124.8</v>
      </c>
      <c r="U10" s="45">
        <v>106.40000000000001</v>
      </c>
      <c r="Y10">
        <v>0.12479999999999999</v>
      </c>
    </row>
    <row r="11" ht="17.25">
      <c r="A11" s="39"/>
      <c r="B11" s="40" t="s">
        <v>107</v>
      </c>
      <c r="C11" s="41">
        <v>2</v>
      </c>
      <c r="D11" s="41">
        <v>0.29999999999999999</v>
      </c>
      <c r="E11" s="41">
        <v>48.600000000000001</v>
      </c>
      <c r="F11" s="41" t="s">
        <v>101</v>
      </c>
      <c r="G11" s="41">
        <v>10</v>
      </c>
      <c r="H11" s="41">
        <v>49</v>
      </c>
      <c r="I11" s="41">
        <v>19</v>
      </c>
      <c r="J11" s="41">
        <v>100</v>
      </c>
      <c r="K11" s="41">
        <v>49.799999999999997</v>
      </c>
      <c r="L11" s="41"/>
      <c r="M11" s="41"/>
      <c r="N11" s="41"/>
      <c r="O11" s="42">
        <v>0.35999999999999999</v>
      </c>
      <c r="P11" s="43">
        <f t="shared" si="6"/>
        <v>0</v>
      </c>
      <c r="Q11" s="43">
        <f t="shared" si="7"/>
        <v>0</v>
      </c>
      <c r="R11" s="43">
        <f t="shared" si="8"/>
        <v>0.00020000000000000001</v>
      </c>
      <c r="S11" s="46"/>
      <c r="T11" s="48"/>
      <c r="U11" s="45">
        <v>0.20000000000000001</v>
      </c>
      <c r="Y11">
        <v>0</v>
      </c>
    </row>
    <row r="12" ht="17.25">
      <c r="A12" s="39"/>
      <c r="B12" s="40" t="s">
        <v>108</v>
      </c>
      <c r="C12" s="41">
        <v>2</v>
      </c>
      <c r="D12" s="41">
        <v>0.29999999999999999</v>
      </c>
      <c r="E12" s="41">
        <v>48.600000000000001</v>
      </c>
      <c r="F12" s="41" t="s">
        <v>101</v>
      </c>
      <c r="G12" s="41">
        <v>10</v>
      </c>
      <c r="H12" s="41">
        <v>49</v>
      </c>
      <c r="I12" s="41">
        <v>19</v>
      </c>
      <c r="J12" s="41">
        <v>100</v>
      </c>
      <c r="K12" s="41">
        <v>49.799999999999997</v>
      </c>
      <c r="L12" s="41"/>
      <c r="M12" s="41"/>
      <c r="N12" s="41"/>
      <c r="O12" s="42">
        <v>1.1100000000000001</v>
      </c>
      <c r="P12" s="43">
        <f t="shared" si="6"/>
        <v>1.2689999999999999</v>
      </c>
      <c r="Q12" s="43">
        <f t="shared" si="7"/>
        <v>0</v>
      </c>
      <c r="R12" s="43">
        <f t="shared" si="8"/>
        <v>0</v>
      </c>
      <c r="S12" s="44">
        <v>1269</v>
      </c>
      <c r="T12" s="49"/>
      <c r="U12" s="50"/>
      <c r="V12" s="51">
        <f>SUM(Q5:Q12)</f>
        <v>5.7907999999999999</v>
      </c>
      <c r="Y12">
        <v>0</v>
      </c>
    </row>
    <row r="13" ht="17.25">
      <c r="A13" s="41" t="s">
        <v>109</v>
      </c>
      <c r="B13" s="40" t="s">
        <v>110</v>
      </c>
      <c r="C13" s="41">
        <v>4</v>
      </c>
      <c r="D13" s="41">
        <v>0.29999999999999999</v>
      </c>
      <c r="E13" s="41">
        <v>48.200000000000003</v>
      </c>
      <c r="F13" s="41" t="s">
        <v>111</v>
      </c>
      <c r="G13" s="41">
        <v>20</v>
      </c>
      <c r="H13" s="41">
        <v>49</v>
      </c>
      <c r="I13" s="41"/>
      <c r="J13" s="41" t="s">
        <v>112</v>
      </c>
      <c r="K13" s="41" t="s">
        <v>112</v>
      </c>
      <c r="L13" s="41"/>
      <c r="M13" s="41"/>
      <c r="N13" s="41"/>
      <c r="O13" s="42">
        <v>5.5899999999999999</v>
      </c>
      <c r="P13" s="43">
        <f t="shared" si="6"/>
        <v>-0.0030000000000000001</v>
      </c>
      <c r="Q13" s="43">
        <f t="shared" si="7"/>
        <v>-0.0030000000000000001</v>
      </c>
      <c r="R13" s="43">
        <f t="shared" si="8"/>
        <v>-0.0030000000000000001</v>
      </c>
      <c r="S13" s="52">
        <v>-3</v>
      </c>
      <c r="T13" s="53">
        <v>-3</v>
      </c>
      <c r="U13" s="54">
        <v>-3</v>
      </c>
    </row>
    <row r="14" ht="17.25">
      <c r="A14" s="41"/>
      <c r="B14" s="40" t="s">
        <v>113</v>
      </c>
      <c r="C14" s="41">
        <v>4</v>
      </c>
      <c r="D14" s="41">
        <v>0.29999999999999999</v>
      </c>
      <c r="E14" s="41">
        <v>48.200000000000003</v>
      </c>
      <c r="F14" s="41" t="s">
        <v>111</v>
      </c>
      <c r="G14" s="41">
        <v>20</v>
      </c>
      <c r="H14" s="41">
        <v>49</v>
      </c>
      <c r="I14" s="41"/>
      <c r="J14" s="41" t="s">
        <v>112</v>
      </c>
      <c r="K14" s="41" t="s">
        <v>112</v>
      </c>
      <c r="L14" s="41"/>
      <c r="M14" s="41"/>
      <c r="N14" s="41"/>
      <c r="O14" s="42">
        <v>0</v>
      </c>
      <c r="P14" s="43">
        <f t="shared" si="6"/>
        <v>1.335</v>
      </c>
      <c r="Q14" s="43">
        <f t="shared" si="7"/>
        <v>1.413</v>
      </c>
      <c r="R14" s="43">
        <f t="shared" si="8"/>
        <v>1.5449999999999999</v>
      </c>
      <c r="S14" s="55">
        <v>1335</v>
      </c>
      <c r="T14" s="56">
        <v>1413</v>
      </c>
      <c r="U14" s="57">
        <v>1545</v>
      </c>
      <c r="V14" s="51">
        <f>Q13+Q14</f>
        <v>1.4100000000000001</v>
      </c>
    </row>
    <row r="15" ht="17.25">
      <c r="A15" s="41" t="s">
        <v>114</v>
      </c>
      <c r="B15" s="40" t="s">
        <v>115</v>
      </c>
      <c r="C15" s="41">
        <v>4</v>
      </c>
      <c r="D15" s="41">
        <v>0.29999999999999999</v>
      </c>
      <c r="E15" s="41">
        <v>48.200000000000003</v>
      </c>
      <c r="F15" s="41" t="s">
        <v>111</v>
      </c>
      <c r="G15" s="41">
        <v>20</v>
      </c>
      <c r="H15" s="41">
        <v>49</v>
      </c>
      <c r="I15" s="41">
        <v>18</v>
      </c>
      <c r="J15" s="41">
        <v>95</v>
      </c>
      <c r="K15" s="41">
        <v>49.799999999999997</v>
      </c>
      <c r="L15" s="41"/>
      <c r="M15" s="41"/>
      <c r="N15" s="41"/>
      <c r="O15" s="42">
        <v>0.040000000000000001</v>
      </c>
      <c r="P15" s="43">
        <f t="shared" si="6"/>
        <v>0.0378</v>
      </c>
      <c r="Q15" s="43">
        <f t="shared" si="7"/>
        <v>0.1026</v>
      </c>
      <c r="R15" s="43">
        <f t="shared" si="8"/>
        <v>0.046200000000000005</v>
      </c>
      <c r="S15" s="58">
        <v>37.799999999999997</v>
      </c>
      <c r="T15" s="57">
        <v>102.59999999999999</v>
      </c>
      <c r="U15" s="45">
        <v>46.200000000000003</v>
      </c>
      <c r="Y15">
        <v>0.1026</v>
      </c>
    </row>
    <row r="16" ht="17.25">
      <c r="A16" s="41"/>
      <c r="B16" s="40" t="s">
        <v>116</v>
      </c>
      <c r="C16" s="41">
        <v>4</v>
      </c>
      <c r="D16" s="41">
        <v>0.29999999999999999</v>
      </c>
      <c r="E16" s="41">
        <v>48.200000000000003</v>
      </c>
      <c r="F16" s="41" t="s">
        <v>111</v>
      </c>
      <c r="G16" s="41">
        <v>20</v>
      </c>
      <c r="H16" s="41">
        <v>49</v>
      </c>
      <c r="I16" s="41">
        <v>18</v>
      </c>
      <c r="J16" s="41">
        <v>95</v>
      </c>
      <c r="K16" s="41">
        <v>49.799999999999997</v>
      </c>
      <c r="L16" s="41"/>
      <c r="M16" s="41"/>
      <c r="N16" s="41"/>
      <c r="O16" s="42">
        <v>1.1899999999999999</v>
      </c>
      <c r="P16" s="43">
        <f t="shared" si="6"/>
        <v>0.80640000000000001</v>
      </c>
      <c r="Q16" s="43">
        <f t="shared" si="7"/>
        <v>1.468</v>
      </c>
      <c r="R16" s="43">
        <f t="shared" si="8"/>
        <v>1.3720000000000001</v>
      </c>
      <c r="S16" s="44">
        <v>806.39999999999998</v>
      </c>
      <c r="T16" s="45">
        <v>1468</v>
      </c>
      <c r="U16" s="45">
        <v>1372</v>
      </c>
      <c r="Y16">
        <v>1.468</v>
      </c>
    </row>
    <row r="17" ht="17.25">
      <c r="A17" s="41"/>
      <c r="B17" s="40" t="s">
        <v>117</v>
      </c>
      <c r="C17" s="41">
        <v>4</v>
      </c>
      <c r="D17" s="41">
        <v>0.29999999999999999</v>
      </c>
      <c r="E17" s="41">
        <v>48.200000000000003</v>
      </c>
      <c r="F17" s="41" t="s">
        <v>111</v>
      </c>
      <c r="G17" s="41">
        <v>20</v>
      </c>
      <c r="H17" s="41">
        <v>49</v>
      </c>
      <c r="I17" s="41">
        <v>18</v>
      </c>
      <c r="J17" s="41">
        <v>95</v>
      </c>
      <c r="K17" s="41">
        <v>49.799999999999997</v>
      </c>
      <c r="L17" s="41"/>
      <c r="M17" s="41"/>
      <c r="N17" s="41"/>
      <c r="O17" s="42">
        <v>1.1799999999999999</v>
      </c>
      <c r="P17" s="43">
        <f t="shared" si="6"/>
        <v>0.68479999999999996</v>
      </c>
      <c r="Q17" s="43">
        <f t="shared" si="7"/>
        <v>1</v>
      </c>
      <c r="R17" s="43">
        <f t="shared" si="8"/>
        <v>1.153</v>
      </c>
      <c r="S17" s="58">
        <v>684.79999999999995</v>
      </c>
      <c r="T17" s="57">
        <v>1000</v>
      </c>
      <c r="U17" s="45">
        <v>1153</v>
      </c>
      <c r="Y17">
        <v>1</v>
      </c>
    </row>
    <row r="18" ht="17.25">
      <c r="A18" s="41"/>
      <c r="B18" s="40" t="s">
        <v>118</v>
      </c>
      <c r="C18" s="41">
        <v>4</v>
      </c>
      <c r="D18" s="41">
        <v>0.29999999999999999</v>
      </c>
      <c r="E18" s="41">
        <v>48.200000000000003</v>
      </c>
      <c r="F18" s="41" t="s">
        <v>111</v>
      </c>
      <c r="G18" s="41">
        <v>20</v>
      </c>
      <c r="H18" s="41">
        <v>49</v>
      </c>
      <c r="I18" s="41">
        <v>18</v>
      </c>
      <c r="J18" s="41">
        <v>95</v>
      </c>
      <c r="K18" s="41">
        <v>49.799999999999997</v>
      </c>
      <c r="L18" s="41"/>
      <c r="M18" s="41"/>
      <c r="N18" s="41"/>
      <c r="O18" s="42">
        <v>2.6499999999999999</v>
      </c>
      <c r="P18" s="43">
        <f t="shared" si="6"/>
        <v>1.5680000000000001</v>
      </c>
      <c r="Q18" s="43">
        <f t="shared" si="7"/>
        <v>1.9199999999999999</v>
      </c>
      <c r="R18" s="43">
        <f t="shared" si="8"/>
        <v>2.0459999999999998</v>
      </c>
      <c r="S18" s="55">
        <v>1568</v>
      </c>
      <c r="T18" s="57">
        <v>1920</v>
      </c>
      <c r="U18" s="45">
        <v>2046</v>
      </c>
      <c r="Y18">
        <v>1.9199999999999999</v>
      </c>
    </row>
    <row r="19" ht="17.25">
      <c r="A19" s="41"/>
      <c r="B19" s="40" t="s">
        <v>119</v>
      </c>
      <c r="C19" s="41">
        <v>4</v>
      </c>
      <c r="D19" s="41">
        <v>0.29999999999999999</v>
      </c>
      <c r="E19" s="41">
        <v>48.200000000000003</v>
      </c>
      <c r="F19" s="41" t="s">
        <v>111</v>
      </c>
      <c r="G19" s="41">
        <v>20</v>
      </c>
      <c r="H19" s="41">
        <v>49</v>
      </c>
      <c r="I19" s="41">
        <v>18</v>
      </c>
      <c r="J19" s="41">
        <v>95</v>
      </c>
      <c r="K19" s="41">
        <v>49.799999999999997</v>
      </c>
      <c r="L19" s="41"/>
      <c r="M19" s="41"/>
      <c r="N19" s="41"/>
      <c r="O19" s="42">
        <v>1.1299999999999999</v>
      </c>
      <c r="P19" s="43">
        <f t="shared" si="6"/>
        <v>0.70240000000000002</v>
      </c>
      <c r="Q19" s="43">
        <f t="shared" si="7"/>
        <v>1.361</v>
      </c>
      <c r="R19" s="43">
        <f t="shared" si="8"/>
        <v>1.083</v>
      </c>
      <c r="S19" s="58">
        <v>702.39999999999998</v>
      </c>
      <c r="T19" s="57">
        <v>1361</v>
      </c>
      <c r="U19" s="45">
        <v>1083</v>
      </c>
      <c r="Y19">
        <v>1.361</v>
      </c>
    </row>
    <row r="20" ht="17.25">
      <c r="A20" s="41"/>
      <c r="B20" s="40" t="s">
        <v>120</v>
      </c>
      <c r="C20" s="41">
        <v>4</v>
      </c>
      <c r="D20" s="41">
        <v>0.29999999999999999</v>
      </c>
      <c r="E20" s="41">
        <v>48.200000000000003</v>
      </c>
      <c r="F20" s="41" t="s">
        <v>111</v>
      </c>
      <c r="G20" s="41">
        <v>20</v>
      </c>
      <c r="H20" s="41">
        <v>49</v>
      </c>
      <c r="I20" s="41">
        <v>18</v>
      </c>
      <c r="J20" s="41">
        <v>95</v>
      </c>
      <c r="K20" s="41">
        <v>49.799999999999997</v>
      </c>
      <c r="L20" s="41"/>
      <c r="M20" s="41"/>
      <c r="N20" s="41"/>
      <c r="O20" s="42">
        <v>0</v>
      </c>
      <c r="P20" s="43">
        <f t="shared" si="6"/>
        <v>0.091200000000000003</v>
      </c>
      <c r="Q20" s="43">
        <f t="shared" si="7"/>
        <v>0.097799999999999998</v>
      </c>
      <c r="R20" s="43">
        <f t="shared" si="8"/>
        <v>0.1356</v>
      </c>
      <c r="S20" s="44">
        <v>91.200000000000003</v>
      </c>
      <c r="T20" s="45">
        <v>97.799999999999997</v>
      </c>
      <c r="U20" s="45">
        <v>135.59999999999999</v>
      </c>
      <c r="V20" s="51">
        <f>SUM(Q15:Q20)</f>
        <v>5.9493999999999998</v>
      </c>
      <c r="Y20">
        <v>0.097799999999999998</v>
      </c>
    </row>
    <row r="21" ht="17.25">
      <c r="A21" s="41" t="s">
        <v>121</v>
      </c>
      <c r="B21" s="40" t="s">
        <v>122</v>
      </c>
      <c r="C21" s="41">
        <v>4</v>
      </c>
      <c r="D21" s="41">
        <v>0.29999999999999999</v>
      </c>
      <c r="E21" s="41">
        <v>48.200000000000003</v>
      </c>
      <c r="F21" s="41" t="s">
        <v>123</v>
      </c>
      <c r="G21" s="41">
        <v>30</v>
      </c>
      <c r="H21" s="41" t="s">
        <v>124</v>
      </c>
      <c r="I21" s="41">
        <v>3</v>
      </c>
      <c r="J21" s="41">
        <v>20</v>
      </c>
      <c r="K21" s="41">
        <v>49.799999999999997</v>
      </c>
      <c r="L21" s="41"/>
      <c r="M21" s="41"/>
      <c r="N21" s="41"/>
      <c r="O21" s="42">
        <v>0</v>
      </c>
      <c r="P21" s="43">
        <f t="shared" si="6"/>
        <v>0.0033999999999999998</v>
      </c>
      <c r="Q21" s="43">
        <f t="shared" si="7"/>
        <v>0.0035999999999999999</v>
      </c>
      <c r="R21" s="43">
        <f t="shared" si="8"/>
        <v>0.0035999999999999999</v>
      </c>
      <c r="S21" s="58">
        <v>3.3999999999999999</v>
      </c>
      <c r="T21" s="57">
        <v>3.6000000000000001</v>
      </c>
      <c r="U21" s="45">
        <v>3.6000000000000001</v>
      </c>
      <c r="Y21">
        <v>0.0035999999999999999</v>
      </c>
    </row>
    <row r="22" ht="17.25">
      <c r="A22" s="41"/>
      <c r="B22" s="40" t="s">
        <v>125</v>
      </c>
      <c r="C22" s="41">
        <v>4</v>
      </c>
      <c r="D22" s="41">
        <v>0.29999999999999999</v>
      </c>
      <c r="E22" s="41">
        <v>48.200000000000003</v>
      </c>
      <c r="F22" s="41" t="s">
        <v>126</v>
      </c>
      <c r="G22" s="41">
        <v>30</v>
      </c>
      <c r="H22" s="41" t="s">
        <v>124</v>
      </c>
      <c r="I22" s="41">
        <v>3</v>
      </c>
      <c r="J22" s="41">
        <v>20</v>
      </c>
      <c r="K22" s="41">
        <v>49.799999999999997</v>
      </c>
      <c r="L22" s="41"/>
      <c r="M22" s="41"/>
      <c r="N22" s="41"/>
      <c r="O22" s="42">
        <v>0.080000000000000002</v>
      </c>
      <c r="P22" s="43">
        <f t="shared" si="6"/>
        <v>0.062700000000000006</v>
      </c>
      <c r="Q22" s="43">
        <f t="shared" si="7"/>
        <v>0.064200000000000007</v>
      </c>
      <c r="R22" s="43">
        <f t="shared" si="8"/>
        <v>0.064200000000000007</v>
      </c>
      <c r="S22" s="58">
        <v>62.700000000000003</v>
      </c>
      <c r="T22" s="57">
        <v>64.200000000000003</v>
      </c>
      <c r="U22" s="45">
        <v>64.200000000000003</v>
      </c>
      <c r="Y22">
        <v>0.064200000000000007</v>
      </c>
    </row>
    <row r="23" ht="17.25">
      <c r="A23" s="41"/>
      <c r="B23" s="40" t="s">
        <v>127</v>
      </c>
      <c r="C23" s="41">
        <v>4</v>
      </c>
      <c r="D23" s="41">
        <v>0.29999999999999999</v>
      </c>
      <c r="E23" s="41">
        <v>48.200000000000003</v>
      </c>
      <c r="F23" s="41" t="s">
        <v>126</v>
      </c>
      <c r="G23" s="41">
        <v>30</v>
      </c>
      <c r="H23" s="41" t="s">
        <v>124</v>
      </c>
      <c r="I23" s="41">
        <v>3</v>
      </c>
      <c r="J23" s="41">
        <v>20</v>
      </c>
      <c r="K23" s="41">
        <v>49.799999999999997</v>
      </c>
      <c r="L23" s="41"/>
      <c r="M23" s="41"/>
      <c r="N23" s="41"/>
      <c r="O23" s="42">
        <v>0.14000000000000001</v>
      </c>
      <c r="P23" s="43">
        <f t="shared" si="6"/>
        <v>0.048000000000000001</v>
      </c>
      <c r="Q23" s="43">
        <f t="shared" si="7"/>
        <v>0.12240000000000001</v>
      </c>
      <c r="R23" s="43">
        <f t="shared" si="8"/>
        <v>0.12079999999999999</v>
      </c>
      <c r="S23" s="55">
        <v>48</v>
      </c>
      <c r="T23" s="57">
        <v>122.40000000000001</v>
      </c>
      <c r="U23" s="45">
        <v>120.8</v>
      </c>
      <c r="Y23">
        <v>0.12240000000000001</v>
      </c>
    </row>
    <row r="24" ht="17.25">
      <c r="A24" s="41"/>
      <c r="B24" s="40" t="s">
        <v>128</v>
      </c>
      <c r="C24" s="41">
        <v>4</v>
      </c>
      <c r="D24" s="41">
        <v>0.29999999999999999</v>
      </c>
      <c r="E24" s="41">
        <v>48.200000000000003</v>
      </c>
      <c r="F24" s="41" t="s">
        <v>126</v>
      </c>
      <c r="G24" s="41">
        <v>30</v>
      </c>
      <c r="H24" s="41" t="s">
        <v>124</v>
      </c>
      <c r="I24" s="41">
        <v>3</v>
      </c>
      <c r="J24" s="41">
        <v>20</v>
      </c>
      <c r="K24" s="41">
        <v>49.799999999999997</v>
      </c>
      <c r="L24" s="41"/>
      <c r="M24" s="41"/>
      <c r="N24" s="41"/>
      <c r="O24" s="42">
        <v>0.19</v>
      </c>
      <c r="P24" s="43">
        <f t="shared" si="6"/>
        <v>0.12520000000000001</v>
      </c>
      <c r="Q24" s="43">
        <f t="shared" si="7"/>
        <v>0.12479999999999999</v>
      </c>
      <c r="R24" s="43">
        <f t="shared" si="8"/>
        <v>0.1376</v>
      </c>
      <c r="S24" s="44">
        <v>125.2</v>
      </c>
      <c r="T24" s="45">
        <v>124.8</v>
      </c>
      <c r="U24" s="45">
        <v>137.59999999999999</v>
      </c>
      <c r="Y24">
        <v>0.12479999999999999</v>
      </c>
    </row>
    <row r="25" ht="17.25">
      <c r="A25" s="41"/>
      <c r="B25" s="40" t="s">
        <v>129</v>
      </c>
      <c r="C25" s="41">
        <v>4</v>
      </c>
      <c r="D25" s="41">
        <v>0.29999999999999999</v>
      </c>
      <c r="E25" s="41">
        <v>48.200000000000003</v>
      </c>
      <c r="F25" s="41" t="s">
        <v>126</v>
      </c>
      <c r="G25" s="41">
        <v>30</v>
      </c>
      <c r="H25" s="41" t="s">
        <v>124</v>
      </c>
      <c r="I25" s="41">
        <v>3</v>
      </c>
      <c r="J25" s="41">
        <v>20</v>
      </c>
      <c r="K25" s="41">
        <v>49.799999999999997</v>
      </c>
      <c r="L25" s="41"/>
      <c r="M25" s="41"/>
      <c r="N25" s="41"/>
      <c r="O25" s="42">
        <v>0.33000000000000002</v>
      </c>
      <c r="P25" s="43">
        <f t="shared" si="6"/>
        <v>0.24280000000000002</v>
      </c>
      <c r="Q25" s="43">
        <f t="shared" si="7"/>
        <v>0.24919999999999998</v>
      </c>
      <c r="R25" s="43">
        <f t="shared" si="8"/>
        <v>0.26319999999999999</v>
      </c>
      <c r="S25" s="59">
        <v>242.80000000000001</v>
      </c>
      <c r="T25" s="60">
        <v>249.19999999999999</v>
      </c>
      <c r="U25" s="45">
        <v>263.19999999999999</v>
      </c>
      <c r="Y25">
        <v>0.24919999999999998</v>
      </c>
    </row>
    <row r="26" ht="17.25">
      <c r="A26" s="41"/>
      <c r="B26" s="40" t="s">
        <v>130</v>
      </c>
      <c r="C26" s="41">
        <v>4</v>
      </c>
      <c r="D26" s="41">
        <v>0.29999999999999999</v>
      </c>
      <c r="E26" s="41">
        <v>48.200000000000003</v>
      </c>
      <c r="F26" s="41" t="s">
        <v>126</v>
      </c>
      <c r="G26" s="41">
        <v>30</v>
      </c>
      <c r="H26" s="41" t="s">
        <v>124</v>
      </c>
      <c r="I26" s="41">
        <v>3</v>
      </c>
      <c r="J26" s="41">
        <v>20</v>
      </c>
      <c r="K26" s="41">
        <v>49.799999999999997</v>
      </c>
      <c r="L26" s="41"/>
      <c r="M26" s="41"/>
      <c r="N26" s="41"/>
      <c r="O26" s="42">
        <v>0.11</v>
      </c>
      <c r="P26" s="43">
        <f t="shared" si="6"/>
        <v>0.1168</v>
      </c>
      <c r="Q26" s="43">
        <f t="shared" si="7"/>
        <v>0.1168</v>
      </c>
      <c r="R26" s="43">
        <f t="shared" si="8"/>
        <v>0.11600000000000001</v>
      </c>
      <c r="S26" s="44">
        <v>116.8</v>
      </c>
      <c r="T26" s="45">
        <v>116.8</v>
      </c>
      <c r="U26" s="45">
        <v>116</v>
      </c>
      <c r="Y26">
        <v>0.1168</v>
      </c>
    </row>
    <row r="27" ht="17.25">
      <c r="A27" s="41"/>
      <c r="B27" s="40" t="s">
        <v>131</v>
      </c>
      <c r="C27" s="41">
        <v>4</v>
      </c>
      <c r="D27" s="41">
        <v>0.29999999999999999</v>
      </c>
      <c r="E27" s="41">
        <v>48.200000000000003</v>
      </c>
      <c r="F27" s="41" t="s">
        <v>126</v>
      </c>
      <c r="G27" s="41">
        <v>30</v>
      </c>
      <c r="H27" s="41" t="s">
        <v>124</v>
      </c>
      <c r="I27" s="41">
        <v>3</v>
      </c>
      <c r="J27" s="41">
        <v>20</v>
      </c>
      <c r="K27" s="41">
        <v>49.799999999999997</v>
      </c>
      <c r="L27" s="41"/>
      <c r="M27" s="41"/>
      <c r="N27" s="41"/>
      <c r="O27" s="42">
        <v>0.59999999999999998</v>
      </c>
      <c r="P27" s="43">
        <f t="shared" si="6"/>
        <v>0.29560000000000003</v>
      </c>
      <c r="Q27" s="43">
        <f t="shared" si="7"/>
        <v>0.46679999999999999</v>
      </c>
      <c r="R27" s="43">
        <f t="shared" si="8"/>
        <v>0.434</v>
      </c>
      <c r="S27" s="58">
        <v>295.60000000000002</v>
      </c>
      <c r="T27" s="57">
        <v>466.80000000000001</v>
      </c>
      <c r="U27" s="45">
        <v>434</v>
      </c>
      <c r="Y27">
        <v>0.46679999999999999</v>
      </c>
    </row>
    <row r="28" ht="17.25">
      <c r="A28" s="41"/>
      <c r="B28" s="40" t="s">
        <v>132</v>
      </c>
      <c r="C28" s="41">
        <v>4</v>
      </c>
      <c r="D28" s="41">
        <v>0.29999999999999999</v>
      </c>
      <c r="E28" s="41">
        <v>48.200000000000003</v>
      </c>
      <c r="F28" s="41" t="s">
        <v>126</v>
      </c>
      <c r="G28" s="41">
        <v>30</v>
      </c>
      <c r="H28" s="41" t="s">
        <v>124</v>
      </c>
      <c r="I28" s="41">
        <v>3</v>
      </c>
      <c r="J28" s="41">
        <v>20</v>
      </c>
      <c r="K28" s="41">
        <v>49.799999999999997</v>
      </c>
      <c r="L28" s="41"/>
      <c r="M28" s="41"/>
      <c r="N28" s="41"/>
      <c r="O28" s="42">
        <v>0.070000000000000007</v>
      </c>
      <c r="P28" s="43">
        <f t="shared" si="6"/>
        <v>0.48719999999999997</v>
      </c>
      <c r="Q28" s="43">
        <f t="shared" si="7"/>
        <v>0.12720000000000001</v>
      </c>
      <c r="R28" s="43">
        <f t="shared" si="8"/>
        <v>0.55079999999999996</v>
      </c>
      <c r="S28" s="55">
        <v>487.19999999999999</v>
      </c>
      <c r="T28" s="57">
        <v>127.2</v>
      </c>
      <c r="U28" s="45">
        <v>550.79999999999995</v>
      </c>
      <c r="Y28">
        <v>0.12720000000000001</v>
      </c>
    </row>
    <row r="29" ht="17.25">
      <c r="A29" s="41"/>
      <c r="B29" s="40" t="s">
        <v>133</v>
      </c>
      <c r="C29" s="41">
        <v>4</v>
      </c>
      <c r="D29" s="41">
        <v>0.29999999999999999</v>
      </c>
      <c r="E29" s="41">
        <v>48.200000000000003</v>
      </c>
      <c r="F29" s="41" t="s">
        <v>126</v>
      </c>
      <c r="G29" s="41">
        <v>30</v>
      </c>
      <c r="H29" s="41" t="s">
        <v>124</v>
      </c>
      <c r="I29" s="41">
        <v>3</v>
      </c>
      <c r="J29" s="41">
        <v>20</v>
      </c>
      <c r="K29" s="41">
        <v>49.799999999999997</v>
      </c>
      <c r="L29" s="41"/>
      <c r="M29" s="41"/>
      <c r="N29" s="41"/>
      <c r="O29" s="42">
        <v>0.14999999999999999</v>
      </c>
      <c r="P29" s="43">
        <f t="shared" si="6"/>
        <v>0.080799999999999997</v>
      </c>
      <c r="Q29" s="43">
        <f t="shared" si="7"/>
        <v>0.097599999999999992</v>
      </c>
      <c r="R29" s="43">
        <f t="shared" si="8"/>
        <v>0.1072</v>
      </c>
      <c r="S29" s="59">
        <v>80.799999999999997</v>
      </c>
      <c r="T29" s="60">
        <v>97.599999999999994</v>
      </c>
      <c r="U29" s="45">
        <v>107.2</v>
      </c>
      <c r="Y29">
        <v>0.097599999999999992</v>
      </c>
    </row>
    <row r="30" ht="17.25">
      <c r="A30" s="41"/>
      <c r="B30" s="40" t="s">
        <v>134</v>
      </c>
      <c r="C30" s="41">
        <v>4</v>
      </c>
      <c r="D30" s="41">
        <v>0.29999999999999999</v>
      </c>
      <c r="E30" s="41">
        <v>48.200000000000003</v>
      </c>
      <c r="F30" s="41" t="s">
        <v>126</v>
      </c>
      <c r="G30" s="41">
        <v>30</v>
      </c>
      <c r="H30" s="41" t="s">
        <v>124</v>
      </c>
      <c r="I30" s="41">
        <v>3</v>
      </c>
      <c r="J30" s="41">
        <v>20</v>
      </c>
      <c r="K30" s="41">
        <v>49.799999999999997</v>
      </c>
      <c r="L30" s="41"/>
      <c r="M30" s="41"/>
      <c r="N30" s="41"/>
      <c r="O30" s="42">
        <v>0.38</v>
      </c>
      <c r="P30" s="43">
        <f t="shared" si="6"/>
        <v>0.18719999999999998</v>
      </c>
      <c r="Q30" s="43">
        <f t="shared" si="7"/>
        <v>0.2452</v>
      </c>
      <c r="R30" s="43">
        <f t="shared" si="8"/>
        <v>0.26119999999999999</v>
      </c>
      <c r="S30" s="59">
        <v>187.19999999999999</v>
      </c>
      <c r="T30" s="60">
        <v>245.19999999999999</v>
      </c>
      <c r="U30" s="45">
        <v>261.19999999999999</v>
      </c>
      <c r="Y30">
        <v>0.2452</v>
      </c>
    </row>
    <row r="31" ht="17.25">
      <c r="A31" s="41"/>
      <c r="B31" s="40" t="s">
        <v>135</v>
      </c>
      <c r="C31" s="41">
        <v>4</v>
      </c>
      <c r="D31" s="41">
        <v>0.29999999999999999</v>
      </c>
      <c r="E31" s="41">
        <v>48.200000000000003</v>
      </c>
      <c r="F31" s="41" t="s">
        <v>126</v>
      </c>
      <c r="G31" s="41">
        <v>30</v>
      </c>
      <c r="H31" s="41" t="s">
        <v>124</v>
      </c>
      <c r="I31" s="41">
        <v>3</v>
      </c>
      <c r="J31" s="41">
        <v>20</v>
      </c>
      <c r="K31" s="41">
        <v>49.799999999999997</v>
      </c>
      <c r="L31" s="41"/>
      <c r="M31" s="41"/>
      <c r="N31" s="41"/>
      <c r="O31" s="42">
        <v>0.070000000000000007</v>
      </c>
      <c r="P31" s="43">
        <f t="shared" si="6"/>
        <v>0.061600000000000002</v>
      </c>
      <c r="Q31" s="43">
        <f t="shared" si="7"/>
        <v>0.0688</v>
      </c>
      <c r="R31" s="43">
        <f t="shared" si="8"/>
        <v>0.065599999999999992</v>
      </c>
      <c r="S31" s="59">
        <v>61.600000000000001</v>
      </c>
      <c r="T31" s="60">
        <v>68.799999999999997</v>
      </c>
      <c r="U31" s="45">
        <v>65.599999999999994</v>
      </c>
      <c r="V31" s="51">
        <f>SUM(Q21:Q31)</f>
        <v>1.6866000000000001</v>
      </c>
      <c r="Y31">
        <v>0.0688</v>
      </c>
    </row>
    <row r="32" ht="17.25">
      <c r="A32" s="41" t="s">
        <v>136</v>
      </c>
      <c r="B32" s="40" t="s">
        <v>137</v>
      </c>
      <c r="C32" s="41">
        <v>5</v>
      </c>
      <c r="D32" s="41">
        <v>0.29999999999999999</v>
      </c>
      <c r="E32" s="41">
        <v>48</v>
      </c>
      <c r="F32" s="41" t="s">
        <v>123</v>
      </c>
      <c r="G32" s="41">
        <v>25</v>
      </c>
      <c r="H32" s="41" t="s">
        <v>124</v>
      </c>
      <c r="I32" s="41"/>
      <c r="J32" s="41" t="s">
        <v>112</v>
      </c>
      <c r="K32" s="41" t="s">
        <v>112</v>
      </c>
      <c r="L32" s="41"/>
      <c r="M32" s="41"/>
      <c r="N32" s="41"/>
      <c r="O32" s="42">
        <v>1.9399999999999999</v>
      </c>
      <c r="P32" s="43">
        <f t="shared" si="6"/>
        <v>0.55259999999999998</v>
      </c>
      <c r="Q32" s="43">
        <f t="shared" si="7"/>
        <v>0.41760000000000003</v>
      </c>
      <c r="R32" s="43">
        <f t="shared" si="8"/>
        <v>0.45576</v>
      </c>
      <c r="S32" s="44">
        <v>552.60000000000002</v>
      </c>
      <c r="T32" s="45">
        <v>417.60000000000002</v>
      </c>
      <c r="U32" s="45">
        <v>455.75999999999999</v>
      </c>
    </row>
    <row r="33" ht="17.25">
      <c r="A33" s="41"/>
      <c r="B33" s="40" t="s">
        <v>138</v>
      </c>
      <c r="C33" s="41">
        <v>5</v>
      </c>
      <c r="D33" s="41">
        <v>0.29999999999999999</v>
      </c>
      <c r="E33" s="41">
        <v>48</v>
      </c>
      <c r="F33" s="41" t="s">
        <v>123</v>
      </c>
      <c r="G33" s="41">
        <v>25</v>
      </c>
      <c r="H33" s="41" t="s">
        <v>124</v>
      </c>
      <c r="I33" s="41"/>
      <c r="J33" s="41" t="s">
        <v>112</v>
      </c>
      <c r="K33" s="41" t="s">
        <v>112</v>
      </c>
      <c r="L33" s="41" t="s">
        <v>139</v>
      </c>
      <c r="M33" s="41"/>
      <c r="N33" s="41"/>
      <c r="O33" s="42">
        <v>3.6899999999999999</v>
      </c>
      <c r="P33" s="43">
        <f t="shared" si="6"/>
        <v>3.6360000000000001</v>
      </c>
      <c r="Q33" s="43">
        <f t="shared" si="7"/>
        <v>2.4359999999999999</v>
      </c>
      <c r="R33" s="43">
        <f t="shared" si="8"/>
        <v>2.7120000000000002</v>
      </c>
      <c r="S33" s="59">
        <v>3636</v>
      </c>
      <c r="T33" s="60">
        <v>2436</v>
      </c>
      <c r="U33" s="45">
        <v>2712</v>
      </c>
    </row>
    <row r="34" ht="17.25">
      <c r="A34" s="41"/>
      <c r="B34" s="40" t="s">
        <v>140</v>
      </c>
      <c r="C34" s="41">
        <v>5</v>
      </c>
      <c r="D34" s="41">
        <v>0.29999999999999999</v>
      </c>
      <c r="E34" s="41">
        <v>48</v>
      </c>
      <c r="F34" s="41" t="s">
        <v>123</v>
      </c>
      <c r="G34" s="41">
        <v>25</v>
      </c>
      <c r="H34" s="41" t="s">
        <v>124</v>
      </c>
      <c r="I34" s="41"/>
      <c r="J34" s="41" t="s">
        <v>112</v>
      </c>
      <c r="K34" s="41" t="s">
        <v>112</v>
      </c>
      <c r="L34" s="41"/>
      <c r="M34" s="41"/>
      <c r="N34" s="41"/>
      <c r="O34" s="42">
        <v>0.029999999999999999</v>
      </c>
      <c r="P34" s="43">
        <f t="shared" si="6"/>
        <v>0.02052</v>
      </c>
      <c r="Q34" s="43">
        <f t="shared" si="7"/>
        <v>0.023399999999999997</v>
      </c>
      <c r="R34" s="43">
        <f t="shared" si="8"/>
        <v>0.021600000000000001</v>
      </c>
      <c r="S34" s="44">
        <v>20.52</v>
      </c>
      <c r="T34" s="45">
        <v>23.399999999999999</v>
      </c>
      <c r="U34" s="45">
        <v>21.600000000000001</v>
      </c>
    </row>
    <row r="35" ht="17.25">
      <c r="A35" s="41"/>
      <c r="B35" s="40" t="s">
        <v>141</v>
      </c>
      <c r="C35" s="41">
        <v>5</v>
      </c>
      <c r="D35" s="41">
        <v>0.29999999999999999</v>
      </c>
      <c r="E35" s="41">
        <v>48</v>
      </c>
      <c r="F35" s="41" t="s">
        <v>123</v>
      </c>
      <c r="G35" s="41">
        <v>25</v>
      </c>
      <c r="H35" s="41" t="s">
        <v>124</v>
      </c>
      <c r="I35" s="41"/>
      <c r="J35" s="41" t="s">
        <v>112</v>
      </c>
      <c r="K35" s="41" t="s">
        <v>112</v>
      </c>
      <c r="L35" s="41"/>
      <c r="M35" s="41"/>
      <c r="N35" s="41"/>
      <c r="O35" s="42">
        <v>1.29</v>
      </c>
      <c r="P35" s="43">
        <f t="shared" si="6"/>
        <v>0.76991999999999994</v>
      </c>
      <c r="Q35" s="43">
        <f t="shared" si="7"/>
        <v>0.89976</v>
      </c>
      <c r="R35" s="43">
        <f t="shared" si="8"/>
        <v>0.99336000000000002</v>
      </c>
      <c r="S35" s="58">
        <v>769.91999999999996</v>
      </c>
      <c r="T35" s="57">
        <v>899.75999999999999</v>
      </c>
      <c r="U35" s="45">
        <v>993.36000000000001</v>
      </c>
    </row>
    <row r="36" ht="17.25">
      <c r="A36" s="41"/>
      <c r="B36" s="40" t="s">
        <v>142</v>
      </c>
      <c r="C36" s="41">
        <v>5</v>
      </c>
      <c r="D36" s="41">
        <v>0.29999999999999999</v>
      </c>
      <c r="E36" s="41">
        <v>48</v>
      </c>
      <c r="F36" s="41" t="s">
        <v>123</v>
      </c>
      <c r="G36" s="41">
        <v>25</v>
      </c>
      <c r="H36" s="41" t="s">
        <v>124</v>
      </c>
      <c r="I36" s="41"/>
      <c r="J36" s="41" t="s">
        <v>112</v>
      </c>
      <c r="K36" s="41" t="s">
        <v>112</v>
      </c>
      <c r="L36" s="41"/>
      <c r="M36" s="41" t="s">
        <v>139</v>
      </c>
      <c r="N36" s="41"/>
      <c r="O36" s="42">
        <v>0.95999999999999996</v>
      </c>
      <c r="P36" s="43">
        <f t="shared" si="6"/>
        <v>0.69023999999999996</v>
      </c>
      <c r="Q36" s="43">
        <f t="shared" si="7"/>
        <v>0.61175999999999997</v>
      </c>
      <c r="R36" s="43">
        <f t="shared" si="8"/>
        <v>0.67823999999999995</v>
      </c>
      <c r="S36" s="59">
        <v>690.24000000000001</v>
      </c>
      <c r="T36" s="60">
        <v>611.75999999999999</v>
      </c>
      <c r="U36" s="45">
        <v>678.24000000000001</v>
      </c>
    </row>
    <row r="37" ht="17.25">
      <c r="A37" s="41"/>
      <c r="B37" s="40" t="s">
        <v>143</v>
      </c>
      <c r="C37" s="41">
        <v>5</v>
      </c>
      <c r="D37" s="41">
        <v>0.29999999999999999</v>
      </c>
      <c r="E37" s="41">
        <v>48</v>
      </c>
      <c r="F37" s="41" t="s">
        <v>123</v>
      </c>
      <c r="G37" s="41">
        <v>25</v>
      </c>
      <c r="H37" s="41" t="s">
        <v>124</v>
      </c>
      <c r="I37" s="41"/>
      <c r="J37" s="41" t="s">
        <v>112</v>
      </c>
      <c r="K37" s="41" t="s">
        <v>112</v>
      </c>
      <c r="L37" s="41"/>
      <c r="M37" s="41"/>
      <c r="N37" s="41"/>
      <c r="O37" s="42">
        <v>2.4300000000000002</v>
      </c>
      <c r="P37" s="43">
        <f t="shared" si="6"/>
        <v>1.946</v>
      </c>
      <c r="Q37" s="43">
        <f t="shared" si="7"/>
        <v>1.6739999999999999</v>
      </c>
      <c r="R37" s="43">
        <f t="shared" si="8"/>
        <v>1.6990000000000001</v>
      </c>
      <c r="S37" s="61">
        <v>1946</v>
      </c>
      <c r="T37" s="62">
        <v>1674</v>
      </c>
      <c r="U37" s="45">
        <v>1699</v>
      </c>
    </row>
    <row r="38" ht="17.25">
      <c r="A38" s="41"/>
      <c r="B38" s="40" t="s">
        <v>144</v>
      </c>
      <c r="C38" s="41">
        <v>5</v>
      </c>
      <c r="D38" s="41">
        <v>0.29999999999999999</v>
      </c>
      <c r="E38" s="41">
        <v>48</v>
      </c>
      <c r="F38" s="41" t="s">
        <v>123</v>
      </c>
      <c r="G38" s="41">
        <v>25</v>
      </c>
      <c r="H38" s="41" t="s">
        <v>124</v>
      </c>
      <c r="I38" s="41"/>
      <c r="J38" s="41" t="s">
        <v>112</v>
      </c>
      <c r="K38" s="41" t="s">
        <v>112</v>
      </c>
      <c r="L38" s="41"/>
      <c r="M38" s="41"/>
      <c r="N38" s="41"/>
      <c r="O38" s="42">
        <v>2.8900000000000001</v>
      </c>
      <c r="P38" s="43">
        <f t="shared" si="6"/>
        <v>2.8969999999999998</v>
      </c>
      <c r="Q38" s="43">
        <f t="shared" si="7"/>
        <v>2.7759999999999998</v>
      </c>
      <c r="R38" s="43">
        <f t="shared" si="8"/>
        <v>2.8300000000000001</v>
      </c>
      <c r="S38" s="44">
        <v>2897</v>
      </c>
      <c r="T38" s="45">
        <v>2776</v>
      </c>
      <c r="U38" s="45">
        <v>2830</v>
      </c>
    </row>
    <row r="39" ht="17.25">
      <c r="A39" s="41"/>
      <c r="B39" s="40" t="s">
        <v>145</v>
      </c>
      <c r="C39" s="41">
        <v>5</v>
      </c>
      <c r="D39" s="41">
        <v>0.29999999999999999</v>
      </c>
      <c r="E39" s="41">
        <v>48</v>
      </c>
      <c r="F39" s="41" t="s">
        <v>123</v>
      </c>
      <c r="G39" s="41">
        <v>25</v>
      </c>
      <c r="H39" s="41" t="s">
        <v>124</v>
      </c>
      <c r="I39" s="41"/>
      <c r="J39" s="41" t="s">
        <v>112</v>
      </c>
      <c r="K39" s="41" t="s">
        <v>112</v>
      </c>
      <c r="L39" s="41"/>
      <c r="M39" s="41"/>
      <c r="N39" s="41"/>
      <c r="O39" s="42">
        <v>0.71999999999999997</v>
      </c>
      <c r="P39" s="43">
        <f t="shared" si="6"/>
        <v>0.75696000000000008</v>
      </c>
      <c r="Q39" s="43">
        <f t="shared" si="7"/>
        <v>1.1479999999999999</v>
      </c>
      <c r="R39" s="43">
        <f t="shared" si="8"/>
        <v>0.90144000000000002</v>
      </c>
      <c r="S39" s="44">
        <v>756.96000000000004</v>
      </c>
      <c r="T39" s="45">
        <v>1148</v>
      </c>
      <c r="U39" s="45">
        <v>901.44000000000005</v>
      </c>
    </row>
    <row r="40" ht="17.25">
      <c r="A40" s="41"/>
      <c r="B40" s="40" t="s">
        <v>146</v>
      </c>
      <c r="C40" s="41">
        <v>5</v>
      </c>
      <c r="D40" s="41">
        <v>0.29999999999999999</v>
      </c>
      <c r="E40" s="41">
        <v>48</v>
      </c>
      <c r="F40" s="41" t="s">
        <v>123</v>
      </c>
      <c r="G40" s="41">
        <v>25</v>
      </c>
      <c r="H40" s="41" t="s">
        <v>124</v>
      </c>
      <c r="I40" s="41"/>
      <c r="J40" s="41" t="s">
        <v>112</v>
      </c>
      <c r="K40" s="41" t="s">
        <v>112</v>
      </c>
      <c r="L40" s="41"/>
      <c r="M40" s="41"/>
      <c r="N40" s="41"/>
      <c r="O40" s="42">
        <v>5.5700000000000003</v>
      </c>
      <c r="P40" s="43">
        <f t="shared" si="6"/>
        <v>7.4400000000000004</v>
      </c>
      <c r="Q40" s="43">
        <f t="shared" si="7"/>
        <v>6.056</v>
      </c>
      <c r="R40" s="43">
        <f t="shared" si="8"/>
        <v>5.907</v>
      </c>
      <c r="S40" s="55">
        <v>7440</v>
      </c>
      <c r="T40" s="60">
        <v>6056</v>
      </c>
      <c r="U40" s="60">
        <v>5907</v>
      </c>
    </row>
    <row r="41" ht="17.25">
      <c r="A41" s="41"/>
      <c r="B41" s="40" t="s">
        <v>147</v>
      </c>
      <c r="C41" s="41">
        <v>5</v>
      </c>
      <c r="D41" s="41">
        <v>0.29999999999999999</v>
      </c>
      <c r="E41" s="41">
        <v>48</v>
      </c>
      <c r="F41" s="41" t="s">
        <v>123</v>
      </c>
      <c r="G41" s="41">
        <v>25</v>
      </c>
      <c r="H41" s="41" t="s">
        <v>124</v>
      </c>
      <c r="I41" s="41"/>
      <c r="J41" s="41" t="s">
        <v>112</v>
      </c>
      <c r="K41" s="41" t="s">
        <v>112</v>
      </c>
      <c r="L41" s="41"/>
      <c r="M41" s="41"/>
      <c r="N41" s="41"/>
      <c r="O41" s="42">
        <v>9.2100000000000009</v>
      </c>
      <c r="P41" s="43">
        <f t="shared" si="6"/>
        <v>10.815</v>
      </c>
      <c r="Q41" s="43">
        <f t="shared" si="7"/>
        <v>12.098000000000001</v>
      </c>
      <c r="R41" s="43">
        <f t="shared" si="8"/>
        <v>12.712999999999999</v>
      </c>
      <c r="S41" s="58">
        <v>10815</v>
      </c>
      <c r="T41" s="60">
        <v>12098</v>
      </c>
      <c r="U41" s="57">
        <v>12713</v>
      </c>
    </row>
    <row r="42" ht="17.25">
      <c r="A42" s="41"/>
      <c r="B42" s="40" t="s">
        <v>148</v>
      </c>
      <c r="C42" s="41">
        <v>5</v>
      </c>
      <c r="D42" s="41">
        <v>0.29999999999999999</v>
      </c>
      <c r="E42" s="41">
        <v>48</v>
      </c>
      <c r="F42" s="41" t="s">
        <v>123</v>
      </c>
      <c r="G42" s="41">
        <v>25</v>
      </c>
      <c r="H42" s="41" t="s">
        <v>124</v>
      </c>
      <c r="I42" s="41"/>
      <c r="J42" s="41" t="s">
        <v>112</v>
      </c>
      <c r="K42" s="41" t="s">
        <v>112</v>
      </c>
      <c r="L42" s="41"/>
      <c r="M42" s="41"/>
      <c r="N42" s="41"/>
      <c r="O42" s="42">
        <v>1.3300000000000001</v>
      </c>
      <c r="P42" s="43">
        <f t="shared" si="6"/>
        <v>3.3759999999999999</v>
      </c>
      <c r="Q42" s="43">
        <f t="shared" si="7"/>
        <v>3.399</v>
      </c>
      <c r="R42" s="43">
        <f t="shared" si="8"/>
        <v>3.4350000000000001</v>
      </c>
      <c r="S42" s="58">
        <v>3376</v>
      </c>
      <c r="T42" s="62">
        <v>3399</v>
      </c>
      <c r="U42" s="62">
        <v>3435</v>
      </c>
    </row>
    <row r="43" ht="17.25">
      <c r="A43" s="41"/>
      <c r="B43" s="40" t="s">
        <v>149</v>
      </c>
      <c r="C43" s="41">
        <v>5</v>
      </c>
      <c r="D43" s="41">
        <v>0.29999999999999999</v>
      </c>
      <c r="E43" s="41">
        <v>48</v>
      </c>
      <c r="F43" s="41" t="s">
        <v>123</v>
      </c>
      <c r="G43" s="41">
        <v>25</v>
      </c>
      <c r="H43" s="41" t="s">
        <v>124</v>
      </c>
      <c r="I43" s="41"/>
      <c r="J43" s="41" t="s">
        <v>112</v>
      </c>
      <c r="K43" s="41" t="s">
        <v>112</v>
      </c>
      <c r="L43" s="41"/>
      <c r="M43" s="41"/>
      <c r="N43" s="41"/>
      <c r="O43" s="42">
        <v>0.080000000000000002</v>
      </c>
      <c r="P43" s="43">
        <f t="shared" si="6"/>
        <v>0.010320000000000001</v>
      </c>
      <c r="Q43" s="43">
        <f t="shared" si="7"/>
        <v>0.015599999999999999</v>
      </c>
      <c r="R43" s="43">
        <f t="shared" si="8"/>
        <v>0.01056</v>
      </c>
      <c r="S43" s="55">
        <v>10.32</v>
      </c>
      <c r="T43" s="57">
        <v>15.6</v>
      </c>
      <c r="U43" s="45">
        <v>10.56</v>
      </c>
    </row>
    <row r="44" ht="17.25">
      <c r="A44" s="41"/>
      <c r="B44" s="40" t="s">
        <v>150</v>
      </c>
      <c r="C44" s="41">
        <v>5</v>
      </c>
      <c r="D44" s="41">
        <v>0.29999999999999999</v>
      </c>
      <c r="E44" s="41">
        <v>48</v>
      </c>
      <c r="F44" s="41" t="s">
        <v>123</v>
      </c>
      <c r="G44" s="41">
        <v>25</v>
      </c>
      <c r="H44" s="41" t="s">
        <v>124</v>
      </c>
      <c r="I44" s="41"/>
      <c r="J44" s="41" t="s">
        <v>112</v>
      </c>
      <c r="K44" s="41" t="s">
        <v>112</v>
      </c>
      <c r="L44" s="41"/>
      <c r="M44" s="41"/>
      <c r="N44" s="41"/>
      <c r="O44" s="42">
        <v>0.20000000000000001</v>
      </c>
      <c r="P44" s="43">
        <f t="shared" si="6"/>
        <v>0.078599999999999989</v>
      </c>
      <c r="Q44" s="43">
        <f t="shared" si="7"/>
        <v>0.58451999999999993</v>
      </c>
      <c r="R44" s="43">
        <f t="shared" si="8"/>
        <v>0.26256000000000002</v>
      </c>
      <c r="S44" s="55">
        <v>78.599999999999994</v>
      </c>
      <c r="T44" s="57">
        <v>584.51999999999998</v>
      </c>
      <c r="U44" s="45">
        <v>262.56</v>
      </c>
    </row>
    <row r="45" ht="17.25">
      <c r="A45" s="41"/>
      <c r="B45" s="40" t="s">
        <v>151</v>
      </c>
      <c r="C45" s="41">
        <v>5</v>
      </c>
      <c r="D45" s="41">
        <v>0.29999999999999999</v>
      </c>
      <c r="E45" s="41">
        <v>48</v>
      </c>
      <c r="F45" s="41" t="s">
        <v>123</v>
      </c>
      <c r="G45" s="41">
        <v>25</v>
      </c>
      <c r="H45" s="41" t="s">
        <v>124</v>
      </c>
      <c r="I45" s="41"/>
      <c r="J45" s="41" t="s">
        <v>112</v>
      </c>
      <c r="K45" s="41" t="s">
        <v>112</v>
      </c>
      <c r="L45" s="41"/>
      <c r="M45" s="41"/>
      <c r="N45" s="41"/>
      <c r="O45" s="42">
        <v>2.2599999999999998</v>
      </c>
      <c r="P45" s="43">
        <f t="shared" si="6"/>
        <v>2.0779999999999998</v>
      </c>
      <c r="Q45" s="43">
        <f t="shared" si="7"/>
        <v>1.794</v>
      </c>
      <c r="R45" s="43">
        <f t="shared" si="8"/>
        <v>1.952</v>
      </c>
      <c r="S45" s="59">
        <v>2078</v>
      </c>
      <c r="T45" s="60">
        <v>1794</v>
      </c>
      <c r="U45" s="45">
        <v>1952</v>
      </c>
      <c r="V45" s="51">
        <f>SUM(Q32:Q45)</f>
        <v>33.933639999999997</v>
      </c>
    </row>
    <row r="46" ht="17.25">
      <c r="A46" s="41" t="s">
        <v>152</v>
      </c>
      <c r="B46" s="40" t="s">
        <v>153</v>
      </c>
      <c r="C46" s="41">
        <v>5</v>
      </c>
      <c r="D46" s="41">
        <v>0.29999999999999999</v>
      </c>
      <c r="E46" s="41">
        <v>48</v>
      </c>
      <c r="F46" s="41" t="s">
        <v>126</v>
      </c>
      <c r="G46" s="41">
        <v>30</v>
      </c>
      <c r="H46" s="41" t="s">
        <v>124</v>
      </c>
      <c r="I46" s="41">
        <v>5</v>
      </c>
      <c r="J46" s="41">
        <v>30</v>
      </c>
      <c r="K46" s="41">
        <v>49.799999999999997</v>
      </c>
      <c r="L46" s="41"/>
      <c r="M46" s="41"/>
      <c r="N46" s="41"/>
      <c r="O46" s="42">
        <v>0.65000000000000002</v>
      </c>
      <c r="P46" s="43">
        <f t="shared" si="6"/>
        <v>0.41999999999999998</v>
      </c>
      <c r="Q46" s="43">
        <f t="shared" si="7"/>
        <v>0.53327999999999998</v>
      </c>
      <c r="R46" s="43">
        <f t="shared" si="8"/>
        <v>0.56784000000000001</v>
      </c>
      <c r="S46" s="59">
        <v>420</v>
      </c>
      <c r="T46" s="60">
        <v>533.27999999999997</v>
      </c>
      <c r="U46" s="45">
        <v>567.84000000000003</v>
      </c>
      <c r="Y46">
        <v>0.53327999999999998</v>
      </c>
    </row>
    <row r="47" ht="17.25">
      <c r="A47" s="41"/>
      <c r="B47" s="40" t="s">
        <v>154</v>
      </c>
      <c r="C47" s="41">
        <v>5</v>
      </c>
      <c r="D47" s="41">
        <v>0.29999999999999999</v>
      </c>
      <c r="E47" s="41">
        <v>48</v>
      </c>
      <c r="F47" s="41" t="s">
        <v>126</v>
      </c>
      <c r="G47" s="41">
        <v>30</v>
      </c>
      <c r="H47" s="41" t="s">
        <v>124</v>
      </c>
      <c r="I47" s="41">
        <v>5</v>
      </c>
      <c r="J47" s="41">
        <v>30</v>
      </c>
      <c r="K47" s="41">
        <v>49.799999999999997</v>
      </c>
      <c r="L47" s="41"/>
      <c r="M47" s="41"/>
      <c r="N47" s="41"/>
      <c r="O47" s="42">
        <v>0.46000000000000002</v>
      </c>
      <c r="P47" s="43">
        <f t="shared" si="6"/>
        <v>0.52367999999999992</v>
      </c>
      <c r="Q47" s="43">
        <f t="shared" si="7"/>
        <v>0.61103999999999992</v>
      </c>
      <c r="R47" s="43">
        <f t="shared" si="8"/>
        <v>0.65615999999999997</v>
      </c>
      <c r="S47" s="59">
        <v>523.67999999999995</v>
      </c>
      <c r="T47" s="60">
        <v>611.03999999999996</v>
      </c>
      <c r="U47" s="45">
        <v>656.15999999999997</v>
      </c>
      <c r="Y47">
        <v>0.61103999999999992</v>
      </c>
    </row>
    <row r="48" ht="17.25">
      <c r="A48" s="41"/>
      <c r="B48" s="40" t="s">
        <v>155</v>
      </c>
      <c r="C48" s="41">
        <v>5</v>
      </c>
      <c r="D48" s="41">
        <v>0.29999999999999999</v>
      </c>
      <c r="E48" s="41">
        <v>48</v>
      </c>
      <c r="F48" s="41" t="s">
        <v>126</v>
      </c>
      <c r="G48" s="41">
        <v>30</v>
      </c>
      <c r="H48" s="41" t="s">
        <v>124</v>
      </c>
      <c r="I48" s="41">
        <v>5</v>
      </c>
      <c r="J48" s="41">
        <v>30</v>
      </c>
      <c r="K48" s="41">
        <v>49.799999999999997</v>
      </c>
      <c r="L48" s="41"/>
      <c r="M48" s="41"/>
      <c r="N48" s="41"/>
      <c r="O48" s="42">
        <v>0.46000000000000002</v>
      </c>
      <c r="P48" s="43">
        <f t="shared" si="6"/>
        <v>0.27864</v>
      </c>
      <c r="Q48" s="43">
        <f t="shared" si="7"/>
        <v>0.30960000000000004</v>
      </c>
      <c r="R48" s="43">
        <f t="shared" si="8"/>
        <v>0.35675999999999997</v>
      </c>
      <c r="S48" s="61">
        <v>278.63999999999999</v>
      </c>
      <c r="T48" s="62">
        <v>309.60000000000002</v>
      </c>
      <c r="U48" s="45">
        <v>356.75999999999999</v>
      </c>
      <c r="Y48">
        <v>0.30960000000000004</v>
      </c>
    </row>
    <row r="49" ht="17.25">
      <c r="A49" s="41"/>
      <c r="B49" s="40" t="s">
        <v>156</v>
      </c>
      <c r="C49" s="41">
        <v>5</v>
      </c>
      <c r="D49" s="41">
        <v>0.29999999999999999</v>
      </c>
      <c r="E49" s="41">
        <v>48</v>
      </c>
      <c r="F49" s="41" t="s">
        <v>126</v>
      </c>
      <c r="G49" s="41">
        <v>30</v>
      </c>
      <c r="H49" s="41" t="s">
        <v>124</v>
      </c>
      <c r="I49" s="41">
        <v>5</v>
      </c>
      <c r="J49" s="41">
        <v>30</v>
      </c>
      <c r="K49" s="41">
        <v>49.799999999999997</v>
      </c>
      <c r="L49" s="41"/>
      <c r="M49" s="41"/>
      <c r="N49" s="41"/>
      <c r="O49" s="42">
        <v>0.42999999999999999</v>
      </c>
      <c r="P49" s="43">
        <f t="shared" si="6"/>
        <v>0.57311999999999996</v>
      </c>
      <c r="Q49" s="43">
        <f t="shared" si="7"/>
        <v>0.74784000000000006</v>
      </c>
      <c r="R49" s="43">
        <f t="shared" si="8"/>
        <v>0.67871999999999999</v>
      </c>
      <c r="S49" s="44">
        <v>573.12</v>
      </c>
      <c r="T49" s="45">
        <v>747.84000000000003</v>
      </c>
      <c r="U49" s="45">
        <v>678.72000000000003</v>
      </c>
      <c r="Y49">
        <v>0.74784000000000006</v>
      </c>
    </row>
    <row r="50" ht="17.25">
      <c r="A50" s="41"/>
      <c r="B50" s="40" t="s">
        <v>157</v>
      </c>
      <c r="C50" s="41">
        <v>5</v>
      </c>
      <c r="D50" s="41">
        <v>0.29999999999999999</v>
      </c>
      <c r="E50" s="41">
        <v>48</v>
      </c>
      <c r="F50" s="41" t="s">
        <v>126</v>
      </c>
      <c r="G50" s="41">
        <v>30</v>
      </c>
      <c r="H50" s="41" t="s">
        <v>124</v>
      </c>
      <c r="I50" s="41">
        <v>5</v>
      </c>
      <c r="J50" s="41">
        <v>30</v>
      </c>
      <c r="K50" s="41">
        <v>49.799999999999997</v>
      </c>
      <c r="L50" s="41"/>
      <c r="M50" s="41"/>
      <c r="N50" s="41"/>
      <c r="O50" s="42">
        <v>0.01</v>
      </c>
      <c r="P50" s="43">
        <f t="shared" si="6"/>
        <v>0</v>
      </c>
      <c r="Q50" s="43">
        <f t="shared" si="7"/>
        <v>0</v>
      </c>
      <c r="R50" s="43">
        <f t="shared" si="8"/>
        <v>0</v>
      </c>
      <c r="S50" s="63"/>
      <c r="T50" s="64"/>
      <c r="U50" s="64"/>
      <c r="Y50">
        <v>0</v>
      </c>
    </row>
    <row r="51" ht="17.25">
      <c r="A51" s="41"/>
      <c r="B51" s="40" t="s">
        <v>158</v>
      </c>
      <c r="C51" s="41">
        <v>5</v>
      </c>
      <c r="D51" s="41">
        <v>0.29999999999999999</v>
      </c>
      <c r="E51" s="41">
        <v>48</v>
      </c>
      <c r="F51" s="41" t="s">
        <v>126</v>
      </c>
      <c r="G51" s="41">
        <v>30</v>
      </c>
      <c r="H51" s="41" t="s">
        <v>124</v>
      </c>
      <c r="I51" s="41">
        <v>5</v>
      </c>
      <c r="J51" s="41">
        <v>30</v>
      </c>
      <c r="K51" s="41">
        <v>49.799999999999997</v>
      </c>
      <c r="L51" s="41"/>
      <c r="M51" s="41"/>
      <c r="N51" s="41"/>
      <c r="O51" s="42">
        <v>0</v>
      </c>
      <c r="P51" s="43">
        <f t="shared" si="6"/>
        <v>0.024480000000000002</v>
      </c>
      <c r="Q51" s="43">
        <f t="shared" si="7"/>
        <v>0.02664</v>
      </c>
      <c r="R51" s="43">
        <f t="shared" si="8"/>
        <v>0.016800000000000002</v>
      </c>
      <c r="S51" s="58">
        <v>24.48</v>
      </c>
      <c r="T51" s="65">
        <v>26.640000000000001</v>
      </c>
      <c r="U51" s="45">
        <v>16.800000000000001</v>
      </c>
      <c r="Y51">
        <v>0.02664</v>
      </c>
    </row>
    <row r="52" ht="17.25">
      <c r="A52" s="41"/>
      <c r="B52" s="40" t="s">
        <v>159</v>
      </c>
      <c r="C52" s="41">
        <v>5</v>
      </c>
      <c r="D52" s="41">
        <v>0.29999999999999999</v>
      </c>
      <c r="E52" s="41">
        <v>48</v>
      </c>
      <c r="F52" s="41" t="s">
        <v>126</v>
      </c>
      <c r="G52" s="41">
        <v>30</v>
      </c>
      <c r="H52" s="41" t="s">
        <v>124</v>
      </c>
      <c r="I52" s="41">
        <v>5</v>
      </c>
      <c r="J52" s="41">
        <v>30</v>
      </c>
      <c r="K52" s="41">
        <v>49.799999999999997</v>
      </c>
      <c r="L52" s="41"/>
      <c r="M52" s="41"/>
      <c r="N52" s="41"/>
      <c r="O52" s="42">
        <v>0.38</v>
      </c>
      <c r="P52" s="43">
        <f t="shared" si="6"/>
        <v>0.25296000000000002</v>
      </c>
      <c r="Q52" s="43">
        <f t="shared" si="7"/>
        <v>0.25584000000000001</v>
      </c>
      <c r="R52" s="43">
        <f t="shared" si="8"/>
        <v>0.25824000000000003</v>
      </c>
      <c r="S52" s="58">
        <v>252.96000000000001</v>
      </c>
      <c r="T52" s="57">
        <v>255.84</v>
      </c>
      <c r="U52" s="45">
        <v>258.24000000000001</v>
      </c>
      <c r="Y52">
        <v>0.25584000000000001</v>
      </c>
    </row>
    <row r="53" ht="17.25">
      <c r="A53" s="41"/>
      <c r="B53" s="40" t="s">
        <v>160</v>
      </c>
      <c r="C53" s="41">
        <v>5</v>
      </c>
      <c r="D53" s="41">
        <v>0.29999999999999999</v>
      </c>
      <c r="E53" s="41">
        <v>48</v>
      </c>
      <c r="F53" s="41" t="s">
        <v>126</v>
      </c>
      <c r="G53" s="41">
        <v>30</v>
      </c>
      <c r="H53" s="41" t="s">
        <v>124</v>
      </c>
      <c r="I53" s="41">
        <v>5</v>
      </c>
      <c r="J53" s="41">
        <v>30</v>
      </c>
      <c r="K53" s="41">
        <v>49.799999999999997</v>
      </c>
      <c r="L53" s="41"/>
      <c r="M53" s="41"/>
      <c r="N53" s="41"/>
      <c r="O53" s="42">
        <v>0.39000000000000001</v>
      </c>
      <c r="P53" s="43">
        <f t="shared" si="6"/>
        <v>0.36863999999999997</v>
      </c>
      <c r="Q53" s="43">
        <f t="shared" si="7"/>
        <v>0.41567999999999999</v>
      </c>
      <c r="R53" s="43">
        <f t="shared" si="8"/>
        <v>0.40464</v>
      </c>
      <c r="S53" s="58">
        <v>368.63999999999999</v>
      </c>
      <c r="T53" s="57">
        <v>415.68000000000001</v>
      </c>
      <c r="U53" s="45">
        <v>404.63999999999999</v>
      </c>
      <c r="V53" s="51">
        <f>SUM(Q46:Q53)</f>
        <v>2.8999200000000003</v>
      </c>
      <c r="Y53">
        <v>0.41567999999999999</v>
      </c>
    </row>
    <row r="54" ht="17.25">
      <c r="A54" s="66" t="s">
        <v>161</v>
      </c>
      <c r="B54" s="40" t="s">
        <v>162</v>
      </c>
      <c r="C54" s="41">
        <v>5</v>
      </c>
      <c r="D54" s="41">
        <v>0.29999999999999999</v>
      </c>
      <c r="E54" s="41">
        <v>48</v>
      </c>
      <c r="F54" s="41" t="s">
        <v>163</v>
      </c>
      <c r="G54" s="41">
        <v>35</v>
      </c>
      <c r="H54" s="41" t="s">
        <v>124</v>
      </c>
      <c r="I54" s="41">
        <v>10</v>
      </c>
      <c r="J54" s="41">
        <v>55</v>
      </c>
      <c r="K54" s="41">
        <v>49.799999999999997</v>
      </c>
      <c r="L54" s="41"/>
      <c r="M54" s="41"/>
      <c r="N54" s="41"/>
      <c r="O54" s="42">
        <v>1.0900000000000001</v>
      </c>
      <c r="P54" s="43">
        <f t="shared" si="6"/>
        <v>1.0980000000000001</v>
      </c>
      <c r="Q54" s="43">
        <f t="shared" si="7"/>
        <v>1.3280000000000001</v>
      </c>
      <c r="R54" s="43">
        <f t="shared" si="8"/>
        <v>1.3600000000000001</v>
      </c>
      <c r="S54" s="67">
        <v>1098</v>
      </c>
      <c r="T54" s="68">
        <v>1328</v>
      </c>
      <c r="U54" s="45">
        <v>1360</v>
      </c>
      <c r="Y54">
        <v>1.3280000000000001</v>
      </c>
    </row>
    <row r="55" ht="17.25">
      <c r="A55" s="66"/>
      <c r="B55" s="40" t="s">
        <v>164</v>
      </c>
      <c r="C55" s="41">
        <v>5</v>
      </c>
      <c r="D55" s="41">
        <v>0.29999999999999999</v>
      </c>
      <c r="E55" s="41">
        <v>48</v>
      </c>
      <c r="F55" s="41" t="s">
        <v>163</v>
      </c>
      <c r="G55" s="41">
        <v>35</v>
      </c>
      <c r="H55" s="41" t="s">
        <v>124</v>
      </c>
      <c r="I55" s="41">
        <v>10</v>
      </c>
      <c r="J55" s="41">
        <v>55</v>
      </c>
      <c r="K55" s="41">
        <v>49.799999999999997</v>
      </c>
      <c r="L55" s="41"/>
      <c r="M55" s="41"/>
      <c r="N55" s="41"/>
      <c r="O55" s="42">
        <v>0.46999999999999997</v>
      </c>
      <c r="P55" s="43">
        <f t="shared" si="6"/>
        <v>0.2631</v>
      </c>
      <c r="Q55" s="43">
        <f t="shared" si="7"/>
        <v>0.378</v>
      </c>
      <c r="R55" s="43">
        <f t="shared" si="8"/>
        <v>0.38</v>
      </c>
      <c r="S55" s="58">
        <v>263.10000000000002</v>
      </c>
      <c r="T55" s="65">
        <v>378</v>
      </c>
      <c r="U55" s="45">
        <v>380</v>
      </c>
      <c r="Y55">
        <v>0.378</v>
      </c>
    </row>
    <row r="56" ht="17.25">
      <c r="A56" s="66"/>
      <c r="B56" s="40" t="s">
        <v>165</v>
      </c>
      <c r="C56" s="41">
        <v>5</v>
      </c>
      <c r="D56" s="41">
        <v>0.29999999999999999</v>
      </c>
      <c r="E56" s="41">
        <v>48</v>
      </c>
      <c r="F56" s="41" t="s">
        <v>163</v>
      </c>
      <c r="G56" s="41">
        <v>35</v>
      </c>
      <c r="H56" s="41" t="s">
        <v>124</v>
      </c>
      <c r="I56" s="41">
        <v>10</v>
      </c>
      <c r="J56" s="41">
        <v>55</v>
      </c>
      <c r="K56" s="41">
        <v>49.799999999999997</v>
      </c>
      <c r="L56" s="41"/>
      <c r="M56" s="41"/>
      <c r="N56" s="41"/>
      <c r="O56" s="42">
        <v>0.71999999999999997</v>
      </c>
      <c r="P56" s="43">
        <f t="shared" si="6"/>
        <v>0.45960000000000001</v>
      </c>
      <c r="Q56" s="43">
        <f t="shared" si="7"/>
        <v>0.56079999999999997</v>
      </c>
      <c r="R56" s="43">
        <f t="shared" si="8"/>
        <v>0.60760000000000003</v>
      </c>
      <c r="S56" s="58">
        <v>459.60000000000002</v>
      </c>
      <c r="T56" s="57">
        <v>560.79999999999995</v>
      </c>
      <c r="U56" s="45">
        <v>607.60000000000002</v>
      </c>
      <c r="Y56">
        <v>0.56079999999999997</v>
      </c>
    </row>
    <row r="57" ht="17.25">
      <c r="A57" s="66"/>
      <c r="B57" s="40" t="s">
        <v>166</v>
      </c>
      <c r="C57" s="41">
        <v>5</v>
      </c>
      <c r="D57" s="41">
        <v>0.29999999999999999</v>
      </c>
      <c r="E57" s="41">
        <v>48</v>
      </c>
      <c r="F57" s="41" t="s">
        <v>163</v>
      </c>
      <c r="G57" s="41">
        <v>35</v>
      </c>
      <c r="H57" s="41" t="s">
        <v>124</v>
      </c>
      <c r="I57" s="41">
        <v>10</v>
      </c>
      <c r="J57" s="41">
        <v>55</v>
      </c>
      <c r="K57" s="41">
        <v>49.799999999999997</v>
      </c>
      <c r="L57" s="41"/>
      <c r="M57" s="41"/>
      <c r="N57" s="41"/>
      <c r="O57" s="42">
        <v>0.13</v>
      </c>
      <c r="P57" s="43">
        <f t="shared" si="6"/>
        <v>0.1167</v>
      </c>
      <c r="Q57" s="43">
        <f t="shared" si="7"/>
        <v>0.10576000000000001</v>
      </c>
      <c r="R57" s="43">
        <f t="shared" si="8"/>
        <v>0.11370000000000001</v>
      </c>
      <c r="S57" s="58">
        <v>116.7</v>
      </c>
      <c r="T57" s="57">
        <v>105.76000000000001</v>
      </c>
      <c r="U57" s="45">
        <v>113.7</v>
      </c>
      <c r="V57" s="51">
        <f>SUM(Q54:Q57)</f>
        <v>2.37256</v>
      </c>
      <c r="Y57">
        <v>0.10576000000000001</v>
      </c>
    </row>
    <row r="58" ht="17.25">
      <c r="A58" s="41" t="s">
        <v>167</v>
      </c>
      <c r="B58" s="40" t="s">
        <v>168</v>
      </c>
      <c r="C58" s="41">
        <v>6</v>
      </c>
      <c r="D58" s="41">
        <v>0.29999999999999999</v>
      </c>
      <c r="E58" s="41">
        <v>47.799999999999997</v>
      </c>
      <c r="F58" s="41" t="s">
        <v>163</v>
      </c>
      <c r="G58" s="41">
        <v>35</v>
      </c>
      <c r="H58" s="41" t="s">
        <v>124</v>
      </c>
      <c r="I58" s="41">
        <v>21</v>
      </c>
      <c r="J58" s="41">
        <v>110</v>
      </c>
      <c r="K58" s="41">
        <v>49.799999999999997</v>
      </c>
      <c r="L58" s="41"/>
      <c r="M58" s="41"/>
      <c r="N58" s="41"/>
      <c r="O58" s="42">
        <v>2.02</v>
      </c>
      <c r="P58" s="43">
        <f t="shared" si="6"/>
        <v>1.097</v>
      </c>
      <c r="Q58" s="43">
        <f t="shared" si="7"/>
        <v>1.718</v>
      </c>
      <c r="R58" s="43">
        <f t="shared" si="8"/>
        <v>2.6240000000000001</v>
      </c>
      <c r="S58" s="67">
        <v>1097</v>
      </c>
      <c r="T58" s="68">
        <v>1718</v>
      </c>
      <c r="U58" s="45">
        <v>2624</v>
      </c>
      <c r="Y58">
        <v>1.718</v>
      </c>
    </row>
    <row r="59" ht="17.25">
      <c r="A59" s="41"/>
      <c r="B59" s="40" t="s">
        <v>169</v>
      </c>
      <c r="C59" s="41">
        <v>6</v>
      </c>
      <c r="D59" s="41">
        <v>0.29999999999999999</v>
      </c>
      <c r="E59" s="41">
        <v>47.799999999999997</v>
      </c>
      <c r="F59" s="41" t="s">
        <v>163</v>
      </c>
      <c r="G59" s="41">
        <v>35</v>
      </c>
      <c r="H59" s="41" t="s">
        <v>124</v>
      </c>
      <c r="I59" s="41">
        <v>21</v>
      </c>
      <c r="J59" s="41">
        <v>110</v>
      </c>
      <c r="K59" s="41">
        <v>49.799999999999997</v>
      </c>
      <c r="L59" s="41"/>
      <c r="M59" s="41"/>
      <c r="N59" s="41"/>
      <c r="O59" s="42">
        <v>2.0899999999999999</v>
      </c>
      <c r="P59" s="43">
        <f t="shared" si="6"/>
        <v>1.542</v>
      </c>
      <c r="Q59" s="43">
        <f t="shared" si="7"/>
        <v>2.1640000000000001</v>
      </c>
      <c r="R59" s="43">
        <f t="shared" si="8"/>
        <v>3.4820000000000002</v>
      </c>
      <c r="S59" s="58">
        <v>1542</v>
      </c>
      <c r="T59" s="65">
        <v>2164</v>
      </c>
      <c r="U59" s="45">
        <v>3482</v>
      </c>
      <c r="Y59">
        <v>2.1640000000000001</v>
      </c>
    </row>
    <row r="60" ht="17.25">
      <c r="A60" s="41"/>
      <c r="B60" s="40" t="s">
        <v>170</v>
      </c>
      <c r="C60" s="41">
        <v>6</v>
      </c>
      <c r="D60" s="41">
        <v>0.29999999999999999</v>
      </c>
      <c r="E60" s="41">
        <v>47.799999999999997</v>
      </c>
      <c r="F60" s="41" t="s">
        <v>163</v>
      </c>
      <c r="G60" s="41">
        <v>35</v>
      </c>
      <c r="H60" s="41" t="s">
        <v>124</v>
      </c>
      <c r="I60" s="41">
        <v>21</v>
      </c>
      <c r="J60" s="41">
        <v>110</v>
      </c>
      <c r="K60" s="41">
        <v>49.799999999999997</v>
      </c>
      <c r="L60" s="41"/>
      <c r="M60" s="41"/>
      <c r="N60" s="41"/>
      <c r="O60" s="42">
        <v>1.73</v>
      </c>
      <c r="P60" s="43">
        <f t="shared" si="6"/>
        <v>2.1379999999999999</v>
      </c>
      <c r="Q60" s="43">
        <f t="shared" si="7"/>
        <v>1.462</v>
      </c>
      <c r="R60" s="43">
        <f t="shared" si="8"/>
        <v>1.6000000000000001</v>
      </c>
      <c r="S60" s="58">
        <v>2138</v>
      </c>
      <c r="T60" s="57">
        <v>1462</v>
      </c>
      <c r="U60" s="45">
        <v>1600</v>
      </c>
      <c r="Y60">
        <v>1.462</v>
      </c>
    </row>
    <row r="61" ht="17.25">
      <c r="A61" s="41"/>
      <c r="B61" s="40" t="s">
        <v>171</v>
      </c>
      <c r="C61" s="41">
        <v>6</v>
      </c>
      <c r="D61" s="41">
        <v>0.29999999999999999</v>
      </c>
      <c r="E61" s="41">
        <v>47.799999999999997</v>
      </c>
      <c r="F61" s="41" t="s">
        <v>163</v>
      </c>
      <c r="G61" s="41">
        <v>35</v>
      </c>
      <c r="H61" s="41" t="s">
        <v>124</v>
      </c>
      <c r="I61" s="41">
        <v>21</v>
      </c>
      <c r="J61" s="41">
        <v>110</v>
      </c>
      <c r="K61" s="41">
        <v>49.799999999999997</v>
      </c>
      <c r="L61" s="41"/>
      <c r="M61" s="41"/>
      <c r="N61" s="41"/>
      <c r="O61" s="42">
        <v>2.52</v>
      </c>
      <c r="P61" s="43">
        <f t="shared" si="6"/>
        <v>1.375</v>
      </c>
      <c r="Q61" s="43">
        <f t="shared" si="7"/>
        <v>2.569</v>
      </c>
      <c r="R61" s="43">
        <f t="shared" si="8"/>
        <v>2.3620000000000001</v>
      </c>
      <c r="S61" s="58">
        <v>1375</v>
      </c>
      <c r="T61" s="57">
        <v>2569</v>
      </c>
      <c r="U61" s="45">
        <v>2362</v>
      </c>
      <c r="Y61">
        <v>2.569</v>
      </c>
    </row>
    <row r="62" ht="17.25">
      <c r="A62" s="41"/>
      <c r="B62" s="40" t="s">
        <v>172</v>
      </c>
      <c r="C62" s="41">
        <v>6</v>
      </c>
      <c r="D62" s="41">
        <v>0.29999999999999999</v>
      </c>
      <c r="E62" s="41">
        <v>47.799999999999997</v>
      </c>
      <c r="F62" s="41" t="s">
        <v>163</v>
      </c>
      <c r="G62" s="41">
        <v>35</v>
      </c>
      <c r="H62" s="41" t="s">
        <v>124</v>
      </c>
      <c r="I62" s="41">
        <v>21</v>
      </c>
      <c r="J62" s="41">
        <v>110</v>
      </c>
      <c r="K62" s="41">
        <v>49.799999999999997</v>
      </c>
      <c r="L62" s="41"/>
      <c r="M62" s="41"/>
      <c r="N62" s="41"/>
      <c r="O62" s="42">
        <v>0</v>
      </c>
      <c r="P62" s="43">
        <f t="shared" si="6"/>
        <v>0.71999999999999997</v>
      </c>
      <c r="Q62" s="43">
        <f t="shared" si="7"/>
        <v>1.4379999999999999</v>
      </c>
      <c r="R62" s="43">
        <f t="shared" si="8"/>
        <v>1.6519999999999999</v>
      </c>
      <c r="S62" s="58">
        <v>720</v>
      </c>
      <c r="T62" s="57">
        <v>1438</v>
      </c>
      <c r="U62" s="45">
        <v>1652</v>
      </c>
      <c r="Y62">
        <v>1.4379999999999999</v>
      </c>
    </row>
    <row r="63" ht="17.25">
      <c r="A63" s="41"/>
      <c r="B63" s="40" t="s">
        <v>173</v>
      </c>
      <c r="C63" s="41">
        <v>6</v>
      </c>
      <c r="D63" s="41">
        <v>0.29999999999999999</v>
      </c>
      <c r="E63" s="41">
        <v>47.799999999999997</v>
      </c>
      <c r="F63" s="41" t="s">
        <v>163</v>
      </c>
      <c r="G63" s="41">
        <v>35</v>
      </c>
      <c r="H63" s="41" t="s">
        <v>124</v>
      </c>
      <c r="I63" s="41">
        <v>21</v>
      </c>
      <c r="J63" s="41">
        <v>110</v>
      </c>
      <c r="K63" s="41">
        <v>49.799999999999997</v>
      </c>
      <c r="L63" s="41"/>
      <c r="M63" s="41"/>
      <c r="N63" s="41"/>
      <c r="O63" s="42">
        <v>3.8999999999999999</v>
      </c>
      <c r="P63" s="43">
        <f t="shared" si="6"/>
        <v>2.8300000000000001</v>
      </c>
      <c r="Q63" s="43">
        <f t="shared" si="7"/>
        <v>2.1629999999999998</v>
      </c>
      <c r="R63" s="43">
        <f t="shared" si="8"/>
        <v>2.4140000000000001</v>
      </c>
      <c r="S63" s="58">
        <v>2830</v>
      </c>
      <c r="T63" s="57">
        <v>2163</v>
      </c>
      <c r="U63" s="45">
        <v>2414</v>
      </c>
      <c r="Y63">
        <v>2.1629999999999998</v>
      </c>
    </row>
    <row r="64" ht="17.25">
      <c r="A64" s="41"/>
      <c r="B64" s="40" t="s">
        <v>174</v>
      </c>
      <c r="C64" s="41">
        <v>6</v>
      </c>
      <c r="D64" s="41">
        <v>0.29999999999999999</v>
      </c>
      <c r="E64" s="41">
        <v>47.799999999999997</v>
      </c>
      <c r="F64" s="41" t="s">
        <v>163</v>
      </c>
      <c r="G64" s="41">
        <v>35</v>
      </c>
      <c r="H64" s="41" t="s">
        <v>124</v>
      </c>
      <c r="I64" s="41">
        <v>21</v>
      </c>
      <c r="J64" s="41">
        <v>110</v>
      </c>
      <c r="K64" s="41">
        <v>49.799999999999997</v>
      </c>
      <c r="L64" s="41"/>
      <c r="M64" s="41"/>
      <c r="N64" s="41"/>
      <c r="O64" s="42">
        <v>1.4399999999999999</v>
      </c>
      <c r="P64" s="43">
        <f t="shared" si="6"/>
        <v>0.52079999999999993</v>
      </c>
      <c r="Q64" s="43">
        <f t="shared" si="7"/>
        <v>0.96360000000000001</v>
      </c>
      <c r="R64" s="43">
        <f t="shared" si="8"/>
        <v>1.1459999999999999</v>
      </c>
      <c r="S64" s="59">
        <v>520.79999999999995</v>
      </c>
      <c r="T64" s="60">
        <v>963.60000000000002</v>
      </c>
      <c r="U64" s="45">
        <v>1146</v>
      </c>
      <c r="Y64">
        <v>0.96360000000000001</v>
      </c>
    </row>
    <row r="65" ht="18.75">
      <c r="A65" s="41"/>
      <c r="B65" s="40" t="s">
        <v>175</v>
      </c>
      <c r="C65" s="41">
        <v>6</v>
      </c>
      <c r="D65" s="41">
        <v>0.29999999999999999</v>
      </c>
      <c r="E65" s="41">
        <v>47.799999999999997</v>
      </c>
      <c r="F65" s="41" t="s">
        <v>163</v>
      </c>
      <c r="G65" s="41">
        <v>35</v>
      </c>
      <c r="H65" s="41" t="s">
        <v>124</v>
      </c>
      <c r="I65" s="41">
        <v>21</v>
      </c>
      <c r="J65" s="41">
        <v>110</v>
      </c>
      <c r="K65" s="41">
        <v>49.799999999999997</v>
      </c>
      <c r="L65" s="41"/>
      <c r="M65" s="41"/>
      <c r="N65" s="41"/>
      <c r="O65" s="42">
        <v>2.6400000000000001</v>
      </c>
      <c r="P65" s="43">
        <f t="shared" si="6"/>
        <v>0.010800000000000001</v>
      </c>
      <c r="Q65" s="43">
        <f t="shared" si="7"/>
        <v>0.012</v>
      </c>
      <c r="R65" s="43">
        <f t="shared" si="8"/>
        <v>0.010800000000000001</v>
      </c>
      <c r="S65" s="58">
        <v>10.800000000000001</v>
      </c>
      <c r="T65" s="57">
        <v>12</v>
      </c>
      <c r="U65" s="45">
        <v>10.800000000000001</v>
      </c>
      <c r="V65" s="51">
        <f>SUM(Q58:Q65)</f>
        <v>12.489600000000001</v>
      </c>
      <c r="W65" s="51"/>
      <c r="Y65">
        <v>0.012</v>
      </c>
    </row>
    <row r="66" ht="18.75">
      <c r="A66" s="41" t="s">
        <v>99</v>
      </c>
      <c r="B66" s="40" t="s">
        <v>176</v>
      </c>
      <c r="C66" s="41">
        <v>8</v>
      </c>
      <c r="D66" s="41">
        <v>0.29999999999999999</v>
      </c>
      <c r="E66" s="41">
        <v>47.399999999999999</v>
      </c>
      <c r="F66" s="41" t="s">
        <v>177</v>
      </c>
      <c r="G66" s="41">
        <v>40</v>
      </c>
      <c r="H66" s="41" t="s">
        <v>178</v>
      </c>
      <c r="I66" s="41">
        <v>9</v>
      </c>
      <c r="J66" s="41">
        <v>50</v>
      </c>
      <c r="K66" s="41">
        <v>49.799999999999997</v>
      </c>
      <c r="L66" s="41"/>
      <c r="M66" s="41"/>
      <c r="N66" s="41"/>
      <c r="O66" s="42">
        <v>0.39000000000000001</v>
      </c>
      <c r="P66" s="43">
        <f t="shared" si="6"/>
        <v>0.15840000000000001</v>
      </c>
      <c r="Q66" s="43">
        <f t="shared" si="7"/>
        <v>0.63679999999999992</v>
      </c>
      <c r="R66" s="43">
        <f t="shared" si="8"/>
        <v>0.20760000000000001</v>
      </c>
      <c r="S66" s="58">
        <v>158.40000000000001</v>
      </c>
      <c r="T66" s="57">
        <v>636.79999999999995</v>
      </c>
      <c r="U66" s="45">
        <v>207.59999999999999</v>
      </c>
      <c r="Y66">
        <v>0.63679999999999992</v>
      </c>
    </row>
    <row r="67" ht="18.75">
      <c r="A67" s="41"/>
      <c r="B67" s="40" t="s">
        <v>179</v>
      </c>
      <c r="C67" s="41">
        <v>8</v>
      </c>
      <c r="D67" s="41">
        <v>0.29999999999999999</v>
      </c>
      <c r="E67" s="41">
        <v>47.399999999999999</v>
      </c>
      <c r="F67" s="41" t="s">
        <v>177</v>
      </c>
      <c r="G67" s="41">
        <v>40</v>
      </c>
      <c r="H67" s="41" t="s">
        <v>178</v>
      </c>
      <c r="I67" s="41">
        <v>9</v>
      </c>
      <c r="J67" s="41">
        <v>50</v>
      </c>
      <c r="K67" s="41">
        <v>49.799999999999997</v>
      </c>
      <c r="L67" s="41"/>
      <c r="M67" s="41"/>
      <c r="N67" s="41"/>
      <c r="O67" s="42">
        <v>0.17000000000000001</v>
      </c>
      <c r="P67" s="43">
        <f t="shared" si="6"/>
        <v>0.13800000000000001</v>
      </c>
      <c r="Q67" s="43">
        <f t="shared" si="7"/>
        <v>0.27760000000000001</v>
      </c>
      <c r="R67" s="43">
        <f t="shared" si="8"/>
        <v>0.23760000000000001</v>
      </c>
      <c r="S67" s="58">
        <v>138</v>
      </c>
      <c r="T67" s="57">
        <v>277.60000000000002</v>
      </c>
      <c r="U67" s="45">
        <v>237.59999999999999</v>
      </c>
      <c r="Y67">
        <v>0.27760000000000001</v>
      </c>
    </row>
    <row r="68" ht="18.75">
      <c r="A68" s="41"/>
      <c r="B68" s="40" t="s">
        <v>180</v>
      </c>
      <c r="C68" s="41">
        <v>8</v>
      </c>
      <c r="D68" s="41">
        <v>0.29999999999999999</v>
      </c>
      <c r="E68" s="41">
        <v>47.399999999999999</v>
      </c>
      <c r="F68" s="41" t="s">
        <v>177</v>
      </c>
      <c r="G68" s="41">
        <v>40</v>
      </c>
      <c r="H68" s="41" t="s">
        <v>178</v>
      </c>
      <c r="I68" s="41">
        <v>9</v>
      </c>
      <c r="J68" s="41">
        <v>50</v>
      </c>
      <c r="K68" s="41">
        <v>49.799999999999997</v>
      </c>
      <c r="L68" s="41"/>
      <c r="M68" s="41"/>
      <c r="N68" s="41"/>
      <c r="O68" s="42">
        <v>0.19</v>
      </c>
      <c r="P68" s="43">
        <f t="shared" si="6"/>
        <v>0.045600000000000002</v>
      </c>
      <c r="Q68" s="43">
        <f t="shared" si="7"/>
        <v>0.22559999999999999</v>
      </c>
      <c r="R68" s="43">
        <f t="shared" si="8"/>
        <v>0.14699999999999999</v>
      </c>
      <c r="S68" s="58">
        <v>45.600000000000001</v>
      </c>
      <c r="T68" s="57">
        <v>225.59999999999999</v>
      </c>
      <c r="U68" s="45">
        <v>147</v>
      </c>
      <c r="Y68">
        <v>0.22559999999999999</v>
      </c>
    </row>
    <row r="69" ht="18.75">
      <c r="A69" s="41"/>
      <c r="B69" s="40" t="s">
        <v>181</v>
      </c>
      <c r="C69" s="41">
        <v>8</v>
      </c>
      <c r="D69" s="41">
        <v>0.29999999999999999</v>
      </c>
      <c r="E69" s="41">
        <v>47.399999999999999</v>
      </c>
      <c r="F69" s="41" t="s">
        <v>177</v>
      </c>
      <c r="G69" s="41">
        <v>40</v>
      </c>
      <c r="H69" s="41" t="s">
        <v>178</v>
      </c>
      <c r="I69" s="41">
        <v>9</v>
      </c>
      <c r="J69" s="41">
        <v>50</v>
      </c>
      <c r="K69" s="41">
        <v>49.799999999999997</v>
      </c>
      <c r="L69" s="41"/>
      <c r="M69" s="41"/>
      <c r="N69" s="41"/>
      <c r="O69" s="42">
        <v>0.089999999999999997</v>
      </c>
      <c r="P69" s="43">
        <f t="shared" si="6"/>
        <v>0.309</v>
      </c>
      <c r="Q69" s="43">
        <f t="shared" si="7"/>
        <v>0.75090000000000001</v>
      </c>
      <c r="R69" s="43">
        <f t="shared" si="8"/>
        <v>0.52110000000000001</v>
      </c>
      <c r="S69" s="59">
        <v>309</v>
      </c>
      <c r="T69" s="60">
        <v>750.89999999999998</v>
      </c>
      <c r="U69" s="45">
        <v>521.10000000000002</v>
      </c>
      <c r="Y69">
        <v>0.75090000000000001</v>
      </c>
    </row>
    <row r="70" ht="18.75">
      <c r="A70" s="41"/>
      <c r="B70" s="40" t="s">
        <v>182</v>
      </c>
      <c r="C70" s="41">
        <v>8</v>
      </c>
      <c r="D70" s="41">
        <v>0.29999999999999999</v>
      </c>
      <c r="E70" s="41">
        <v>47.399999999999999</v>
      </c>
      <c r="F70" s="41" t="s">
        <v>177</v>
      </c>
      <c r="G70" s="41">
        <v>40</v>
      </c>
      <c r="H70" s="41" t="s">
        <v>178</v>
      </c>
      <c r="I70" s="41">
        <v>9</v>
      </c>
      <c r="J70" s="41">
        <v>50</v>
      </c>
      <c r="K70" s="41">
        <v>49.799999999999997</v>
      </c>
      <c r="L70" s="41"/>
      <c r="M70" s="41"/>
      <c r="N70" s="41"/>
      <c r="O70" s="42">
        <v>0.01</v>
      </c>
      <c r="P70" s="43">
        <f t="shared" si="6"/>
        <v>0.0077999999999999996</v>
      </c>
      <c r="Q70" s="43">
        <f t="shared" si="7"/>
        <v>0.0070000000000000001</v>
      </c>
      <c r="R70" s="43">
        <f t="shared" si="8"/>
        <v>0.0076</v>
      </c>
      <c r="S70" s="59">
        <v>7.7999999999999998</v>
      </c>
      <c r="T70" s="60">
        <v>7</v>
      </c>
      <c r="U70" s="45">
        <v>7.5999999999999996</v>
      </c>
      <c r="Y70">
        <v>0.0070000000000000001</v>
      </c>
    </row>
    <row r="71" ht="18.75">
      <c r="A71" s="41"/>
      <c r="B71" s="40" t="s">
        <v>183</v>
      </c>
      <c r="C71" s="41">
        <v>8</v>
      </c>
      <c r="D71" s="41">
        <v>0.29999999999999999</v>
      </c>
      <c r="E71" s="41">
        <v>47.399999999999999</v>
      </c>
      <c r="F71" s="41" t="s">
        <v>177</v>
      </c>
      <c r="G71" s="41">
        <v>40</v>
      </c>
      <c r="H71" s="41" t="s">
        <v>178</v>
      </c>
      <c r="I71" s="41">
        <v>9</v>
      </c>
      <c r="J71" s="41">
        <v>50</v>
      </c>
      <c r="K71" s="41">
        <v>49.799999999999997</v>
      </c>
      <c r="L71" s="41"/>
      <c r="M71" s="41"/>
      <c r="N71" s="41"/>
      <c r="O71" s="42">
        <v>0.77000000000000002</v>
      </c>
      <c r="P71" s="43">
        <f t="shared" si="6"/>
        <v>0.56279999999999997</v>
      </c>
      <c r="Q71" s="43">
        <f t="shared" si="7"/>
        <v>0.66479999999999995</v>
      </c>
      <c r="R71" s="43">
        <f t="shared" si="8"/>
        <v>0.71760000000000002</v>
      </c>
      <c r="S71" s="59">
        <v>562.79999999999995</v>
      </c>
      <c r="T71" s="60">
        <v>664.79999999999995</v>
      </c>
      <c r="U71" s="45">
        <v>717.60000000000002</v>
      </c>
      <c r="Y71">
        <v>0.66479999999999995</v>
      </c>
    </row>
    <row r="72" ht="18" customHeight="1">
      <c r="A72" s="41"/>
      <c r="B72" s="40" t="s">
        <v>184</v>
      </c>
      <c r="C72" s="41">
        <v>8</v>
      </c>
      <c r="D72" s="41">
        <v>0.29999999999999999</v>
      </c>
      <c r="E72" s="41">
        <v>47.399999999999999</v>
      </c>
      <c r="F72" s="41" t="s">
        <v>177</v>
      </c>
      <c r="G72" s="41">
        <v>40</v>
      </c>
      <c r="H72" s="41" t="s">
        <v>178</v>
      </c>
      <c r="I72" s="41">
        <v>9</v>
      </c>
      <c r="J72" s="41">
        <v>50</v>
      </c>
      <c r="K72" s="41">
        <v>49.799999999999997</v>
      </c>
      <c r="L72" s="41"/>
      <c r="M72" s="41"/>
      <c r="N72" s="41"/>
      <c r="O72" s="42">
        <v>0.12</v>
      </c>
      <c r="P72" s="43">
        <f t="shared" si="6"/>
        <v>0</v>
      </c>
      <c r="Q72" s="43">
        <f t="shared" si="7"/>
        <v>1.24</v>
      </c>
      <c r="R72" s="43">
        <f t="shared" si="8"/>
        <v>1.276</v>
      </c>
      <c r="S72" s="69"/>
      <c r="T72" s="60">
        <v>1240</v>
      </c>
      <c r="U72" s="45">
        <v>1276</v>
      </c>
      <c r="V72" s="51">
        <f>SUM(Q66:Q72)</f>
        <v>3.8026999999999997</v>
      </c>
      <c r="Y72">
        <v>1.24</v>
      </c>
    </row>
    <row r="73" ht="18.75">
      <c r="A73" s="41" t="s">
        <v>185</v>
      </c>
      <c r="B73" s="40" t="s">
        <v>186</v>
      </c>
      <c r="C73" s="41">
        <v>8</v>
      </c>
      <c r="D73" s="41">
        <v>0.29999999999999999</v>
      </c>
      <c r="E73" s="41">
        <v>47.399999999999999</v>
      </c>
      <c r="F73" s="41" t="s">
        <v>177</v>
      </c>
      <c r="G73" s="41">
        <v>40</v>
      </c>
      <c r="H73" s="41" t="s">
        <v>178</v>
      </c>
      <c r="I73" s="41">
        <v>13</v>
      </c>
      <c r="J73" s="41">
        <v>70</v>
      </c>
      <c r="K73" s="41">
        <v>49.799999999999997</v>
      </c>
      <c r="L73" s="41"/>
      <c r="M73" s="41"/>
      <c r="N73" s="41"/>
      <c r="O73" s="42">
        <v>0.02</v>
      </c>
      <c r="P73" s="43">
        <f t="shared" si="6"/>
        <v>0.024480000000000002</v>
      </c>
      <c r="Q73" s="43">
        <f t="shared" si="7"/>
        <v>0.028799999999999999</v>
      </c>
      <c r="R73" s="43">
        <f t="shared" si="8"/>
        <v>0.025920000000000002</v>
      </c>
      <c r="S73" s="58">
        <v>24.48</v>
      </c>
      <c r="T73" s="57">
        <v>28.800000000000001</v>
      </c>
      <c r="U73" s="45">
        <v>25.920000000000002</v>
      </c>
      <c r="Y73">
        <v>0.028799999999999999</v>
      </c>
    </row>
    <row r="74" ht="18.75">
      <c r="A74" s="41"/>
      <c r="B74" s="40" t="s">
        <v>187</v>
      </c>
      <c r="C74" s="41">
        <v>8</v>
      </c>
      <c r="D74" s="41">
        <v>0.29999999999999999</v>
      </c>
      <c r="E74" s="41">
        <v>47.399999999999999</v>
      </c>
      <c r="F74" s="41" t="s">
        <v>177</v>
      </c>
      <c r="G74" s="41">
        <v>40</v>
      </c>
      <c r="H74" s="41" t="s">
        <v>178</v>
      </c>
      <c r="I74" s="41">
        <v>13</v>
      </c>
      <c r="J74" s="41">
        <v>70</v>
      </c>
      <c r="K74" s="41">
        <v>49.799999999999997</v>
      </c>
      <c r="L74" s="41"/>
      <c r="M74" s="41"/>
      <c r="N74" s="41"/>
      <c r="O74" s="42">
        <v>0</v>
      </c>
      <c r="P74" s="43">
        <f t="shared" ref="P74:P99" si="9">S74/1000</f>
        <v>0</v>
      </c>
      <c r="Q74" s="43">
        <f t="shared" ref="Q74:Q99" si="10">T74/1000</f>
        <v>0</v>
      </c>
      <c r="R74" s="43">
        <f t="shared" ref="R74:R99" si="11">U74/1000</f>
        <v>0</v>
      </c>
      <c r="S74" s="70"/>
      <c r="T74" s="71"/>
      <c r="U74" s="72"/>
      <c r="Y74">
        <v>0</v>
      </c>
    </row>
    <row r="75" ht="18.75">
      <c r="A75" s="41"/>
      <c r="B75" s="40" t="s">
        <v>188</v>
      </c>
      <c r="C75" s="41">
        <v>8</v>
      </c>
      <c r="D75" s="41">
        <v>0.29999999999999999</v>
      </c>
      <c r="E75" s="41">
        <v>47.399999999999999</v>
      </c>
      <c r="F75" s="41" t="s">
        <v>177</v>
      </c>
      <c r="G75" s="41">
        <v>40</v>
      </c>
      <c r="H75" s="41" t="s">
        <v>178</v>
      </c>
      <c r="I75" s="41">
        <v>13</v>
      </c>
      <c r="J75" s="41">
        <v>70</v>
      </c>
      <c r="K75" s="41">
        <v>49.799999999999997</v>
      </c>
      <c r="L75" s="41"/>
      <c r="M75" s="41"/>
      <c r="N75" s="41"/>
      <c r="O75" s="42">
        <v>0.26000000000000001</v>
      </c>
      <c r="P75" s="43">
        <f t="shared" si="9"/>
        <v>0.041280000000000004</v>
      </c>
      <c r="Q75" s="43">
        <f t="shared" si="10"/>
        <v>0.04224</v>
      </c>
      <c r="R75" s="43">
        <f t="shared" si="11"/>
        <v>0.046079999999999996</v>
      </c>
      <c r="S75" s="58">
        <v>41.280000000000001</v>
      </c>
      <c r="T75" s="57">
        <v>42.240000000000002</v>
      </c>
      <c r="U75" s="45">
        <v>46.079999999999998</v>
      </c>
      <c r="Y75">
        <v>0.04224</v>
      </c>
    </row>
    <row r="76" ht="18.75">
      <c r="A76" s="41"/>
      <c r="B76" s="40" t="s">
        <v>189</v>
      </c>
      <c r="C76" s="41">
        <v>8</v>
      </c>
      <c r="D76" s="41">
        <v>0.29999999999999999</v>
      </c>
      <c r="E76" s="41">
        <v>47.399999999999999</v>
      </c>
      <c r="F76" s="41" t="s">
        <v>177</v>
      </c>
      <c r="G76" s="41">
        <v>40</v>
      </c>
      <c r="H76" s="41" t="s">
        <v>178</v>
      </c>
      <c r="I76" s="41">
        <v>13</v>
      </c>
      <c r="J76" s="41">
        <v>70</v>
      </c>
      <c r="K76" s="41">
        <v>49.799999999999997</v>
      </c>
      <c r="L76" s="41"/>
      <c r="M76" s="41"/>
      <c r="N76" s="41"/>
      <c r="O76" s="42">
        <v>1.8600000000000001</v>
      </c>
      <c r="P76" s="43">
        <f t="shared" si="9"/>
        <v>1.8560000000000001</v>
      </c>
      <c r="Q76" s="43">
        <f t="shared" si="10"/>
        <v>1.7050000000000001</v>
      </c>
      <c r="R76" s="43">
        <f t="shared" si="11"/>
        <v>1.7649999999999999</v>
      </c>
      <c r="S76" s="59">
        <v>1856</v>
      </c>
      <c r="T76" s="60">
        <v>1705</v>
      </c>
      <c r="U76" s="45">
        <v>1765</v>
      </c>
      <c r="Y76">
        <v>1.7050000000000001</v>
      </c>
    </row>
    <row r="77" ht="18.75">
      <c r="A77" s="41"/>
      <c r="B77" s="40" t="s">
        <v>190</v>
      </c>
      <c r="C77" s="41">
        <v>8</v>
      </c>
      <c r="D77" s="41">
        <v>0.29999999999999999</v>
      </c>
      <c r="E77" s="41">
        <v>47.399999999999999</v>
      </c>
      <c r="F77" s="41" t="s">
        <v>177</v>
      </c>
      <c r="G77" s="41">
        <v>40</v>
      </c>
      <c r="H77" s="41" t="s">
        <v>178</v>
      </c>
      <c r="I77" s="41">
        <v>13</v>
      </c>
      <c r="J77" s="41">
        <v>70</v>
      </c>
      <c r="K77" s="41">
        <v>49.799999999999997</v>
      </c>
      <c r="L77" s="41"/>
      <c r="M77" s="41"/>
      <c r="N77" s="41"/>
      <c r="O77" s="42">
        <v>0</v>
      </c>
      <c r="P77" s="43">
        <f t="shared" si="9"/>
        <v>0</v>
      </c>
      <c r="Q77" s="43">
        <f t="shared" si="10"/>
        <v>0</v>
      </c>
      <c r="R77" s="43">
        <f t="shared" si="11"/>
        <v>0</v>
      </c>
      <c r="S77" s="70"/>
      <c r="T77" s="71"/>
      <c r="U77" s="72"/>
      <c r="Y77">
        <v>0</v>
      </c>
    </row>
    <row r="78" ht="18.75">
      <c r="A78" s="41"/>
      <c r="B78" s="40" t="s">
        <v>191</v>
      </c>
      <c r="C78" s="41">
        <v>8</v>
      </c>
      <c r="D78" s="41">
        <v>0.29999999999999999</v>
      </c>
      <c r="E78" s="41">
        <v>47.399999999999999</v>
      </c>
      <c r="F78" s="41" t="s">
        <v>177</v>
      </c>
      <c r="G78" s="41">
        <v>40</v>
      </c>
      <c r="H78" s="41" t="s">
        <v>178</v>
      </c>
      <c r="I78" s="41">
        <v>13</v>
      </c>
      <c r="J78" s="41">
        <v>70</v>
      </c>
      <c r="K78" s="41">
        <v>49.799999999999997</v>
      </c>
      <c r="L78" s="41"/>
      <c r="M78" s="41"/>
      <c r="N78" s="41"/>
      <c r="O78" s="42">
        <v>0</v>
      </c>
      <c r="P78" s="43">
        <f t="shared" si="9"/>
        <v>0.0076799999999999993</v>
      </c>
      <c r="Q78" s="43">
        <f t="shared" si="10"/>
        <v>0.023039999999999998</v>
      </c>
      <c r="R78" s="43">
        <f t="shared" si="11"/>
        <v>0.02784</v>
      </c>
      <c r="S78" s="59">
        <v>7.6799999999999997</v>
      </c>
      <c r="T78" s="60">
        <v>23.039999999999999</v>
      </c>
      <c r="U78" s="45">
        <v>27.84</v>
      </c>
      <c r="Y78">
        <v>0.023039999999999998</v>
      </c>
    </row>
    <row r="79" ht="18.75">
      <c r="A79" s="41"/>
      <c r="B79" s="40" t="s">
        <v>192</v>
      </c>
      <c r="C79" s="41">
        <v>8</v>
      </c>
      <c r="D79" s="41">
        <v>0.29999999999999999</v>
      </c>
      <c r="E79" s="41">
        <v>47.399999999999999</v>
      </c>
      <c r="F79" s="41" t="s">
        <v>177</v>
      </c>
      <c r="G79" s="41">
        <v>40</v>
      </c>
      <c r="H79" s="41" t="s">
        <v>178</v>
      </c>
      <c r="I79" s="41">
        <v>13</v>
      </c>
      <c r="J79" s="41">
        <v>70</v>
      </c>
      <c r="K79" s="41">
        <v>49.799999999999997</v>
      </c>
      <c r="L79" s="41"/>
      <c r="M79" s="41"/>
      <c r="N79" s="41"/>
      <c r="O79" s="42">
        <v>0</v>
      </c>
      <c r="P79" s="43">
        <f t="shared" si="9"/>
        <v>0</v>
      </c>
      <c r="Q79" s="43">
        <f t="shared" si="10"/>
        <v>0</v>
      </c>
      <c r="R79" s="43">
        <f t="shared" si="11"/>
        <v>0</v>
      </c>
      <c r="S79" s="70"/>
      <c r="T79" s="71"/>
      <c r="U79" s="72"/>
      <c r="Y79">
        <v>0</v>
      </c>
    </row>
    <row r="80" ht="18.75">
      <c r="A80" s="41"/>
      <c r="B80" s="40" t="s">
        <v>193</v>
      </c>
      <c r="C80" s="41">
        <v>8</v>
      </c>
      <c r="D80" s="41">
        <v>0.29999999999999999</v>
      </c>
      <c r="E80" s="41">
        <v>47.399999999999999</v>
      </c>
      <c r="F80" s="41" t="s">
        <v>177</v>
      </c>
      <c r="G80" s="41">
        <v>40</v>
      </c>
      <c r="H80" s="41" t="s">
        <v>178</v>
      </c>
      <c r="I80" s="41">
        <v>13</v>
      </c>
      <c r="J80" s="41">
        <v>70</v>
      </c>
      <c r="K80" s="41">
        <v>49.799999999999997</v>
      </c>
      <c r="L80" s="41"/>
      <c r="M80" s="41"/>
      <c r="N80" s="41"/>
      <c r="O80" s="42">
        <v>0.12</v>
      </c>
      <c r="P80" s="43">
        <f t="shared" si="9"/>
        <v>0.42912</v>
      </c>
      <c r="Q80" s="43">
        <f t="shared" si="10"/>
        <v>0.030960000000000001</v>
      </c>
      <c r="R80" s="43">
        <f t="shared" si="11"/>
        <v>0.46583999999999998</v>
      </c>
      <c r="S80" s="44">
        <v>429.12</v>
      </c>
      <c r="T80" s="45">
        <v>30.960000000000001</v>
      </c>
      <c r="U80" s="45">
        <v>465.83999999999997</v>
      </c>
      <c r="Y80">
        <v>0.030960000000000001</v>
      </c>
    </row>
    <row r="81" ht="18.75">
      <c r="A81" s="41"/>
      <c r="B81" s="40" t="s">
        <v>194</v>
      </c>
      <c r="C81" s="41">
        <v>8</v>
      </c>
      <c r="D81" s="41">
        <v>0.29999999999999999</v>
      </c>
      <c r="E81" s="41">
        <v>47.399999999999999</v>
      </c>
      <c r="F81" s="41" t="s">
        <v>177</v>
      </c>
      <c r="G81" s="41">
        <v>40</v>
      </c>
      <c r="H81" s="41" t="s">
        <v>178</v>
      </c>
      <c r="I81" s="41">
        <v>13</v>
      </c>
      <c r="J81" s="41">
        <v>70</v>
      </c>
      <c r="K81" s="41">
        <v>49.799999999999997</v>
      </c>
      <c r="L81" s="41"/>
      <c r="M81" s="41"/>
      <c r="N81" s="41"/>
      <c r="O81" s="42">
        <v>0</v>
      </c>
      <c r="P81" s="43">
        <f t="shared" si="9"/>
        <v>0.0144</v>
      </c>
      <c r="Q81" s="43">
        <f t="shared" si="10"/>
        <v>0.033840000000000002</v>
      </c>
      <c r="R81" s="43">
        <f t="shared" si="11"/>
        <v>0.01728</v>
      </c>
      <c r="S81" s="58">
        <v>14.4</v>
      </c>
      <c r="T81" s="57">
        <v>33.840000000000003</v>
      </c>
      <c r="U81" s="45">
        <v>17.280000000000001</v>
      </c>
      <c r="Y81">
        <v>0.033840000000000002</v>
      </c>
    </row>
    <row r="82" ht="18.75">
      <c r="A82" s="41"/>
      <c r="B82" s="40" t="s">
        <v>195</v>
      </c>
      <c r="C82" s="41">
        <v>8</v>
      </c>
      <c r="D82" s="41">
        <v>0.29999999999999999</v>
      </c>
      <c r="E82" s="41">
        <v>47.399999999999999</v>
      </c>
      <c r="F82" s="41" t="s">
        <v>177</v>
      </c>
      <c r="G82" s="41">
        <v>40</v>
      </c>
      <c r="H82" s="41" t="s">
        <v>178</v>
      </c>
      <c r="I82" s="41">
        <v>13</v>
      </c>
      <c r="J82" s="41">
        <v>70</v>
      </c>
      <c r="K82" s="41">
        <v>49.799999999999997</v>
      </c>
      <c r="L82" s="41"/>
      <c r="M82" s="41"/>
      <c r="N82" s="41"/>
      <c r="O82" s="42">
        <v>0.070000000000000007</v>
      </c>
      <c r="P82" s="43">
        <f t="shared" si="9"/>
        <v>0.038399999999999997</v>
      </c>
      <c r="Q82" s="43">
        <f t="shared" si="10"/>
        <v>0.050880000000000002</v>
      </c>
      <c r="R82" s="43">
        <f t="shared" si="11"/>
        <v>0.049919999999999999</v>
      </c>
      <c r="S82" s="55">
        <v>38.399999999999999</v>
      </c>
      <c r="T82" s="57">
        <v>50.880000000000003</v>
      </c>
      <c r="U82" s="45">
        <v>49.920000000000002</v>
      </c>
      <c r="Y82">
        <v>0.050880000000000002</v>
      </c>
    </row>
    <row r="83" ht="18.75">
      <c r="A83" s="41"/>
      <c r="B83" s="40" t="s">
        <v>196</v>
      </c>
      <c r="C83" s="41">
        <v>8</v>
      </c>
      <c r="D83" s="41">
        <v>0.29999999999999999</v>
      </c>
      <c r="E83" s="41">
        <v>47.399999999999999</v>
      </c>
      <c r="F83" s="41" t="s">
        <v>177</v>
      </c>
      <c r="G83" s="41">
        <v>40</v>
      </c>
      <c r="H83" s="41" t="s">
        <v>178</v>
      </c>
      <c r="I83" s="41">
        <v>13</v>
      </c>
      <c r="J83" s="41">
        <v>70</v>
      </c>
      <c r="K83" s="41">
        <v>49.799999999999997</v>
      </c>
      <c r="L83" s="41"/>
      <c r="M83" s="41"/>
      <c r="N83" s="41"/>
      <c r="O83" s="42">
        <v>0</v>
      </c>
      <c r="P83" s="43">
        <f t="shared" si="9"/>
        <v>0</v>
      </c>
      <c r="Q83" s="43">
        <f t="shared" si="10"/>
        <v>0</v>
      </c>
      <c r="R83" s="43">
        <f t="shared" si="11"/>
        <v>0</v>
      </c>
      <c r="S83" s="73"/>
      <c r="T83" s="74"/>
      <c r="U83" s="49"/>
      <c r="Y83">
        <v>0</v>
      </c>
    </row>
    <row r="84" ht="18.75">
      <c r="A84" s="41"/>
      <c r="B84" s="40" t="s">
        <v>197</v>
      </c>
      <c r="C84" s="41">
        <v>8</v>
      </c>
      <c r="D84" s="41">
        <v>0.29999999999999999</v>
      </c>
      <c r="E84" s="41">
        <v>47.399999999999999</v>
      </c>
      <c r="F84" s="41" t="s">
        <v>177</v>
      </c>
      <c r="G84" s="41">
        <v>40</v>
      </c>
      <c r="H84" s="41" t="s">
        <v>178</v>
      </c>
      <c r="I84" s="41">
        <v>13</v>
      </c>
      <c r="J84" s="41">
        <v>70</v>
      </c>
      <c r="K84" s="41">
        <v>49.799999999999997</v>
      </c>
      <c r="L84" s="41"/>
      <c r="M84" s="41"/>
      <c r="N84" s="41"/>
      <c r="O84" s="42">
        <v>0.040000000000000001</v>
      </c>
      <c r="P84" s="43">
        <f t="shared" si="9"/>
        <v>0.33119999999999999</v>
      </c>
      <c r="Q84" s="43">
        <f t="shared" si="10"/>
        <v>0.37727999999999995</v>
      </c>
      <c r="R84" s="43">
        <f t="shared" si="11"/>
        <v>0.40416000000000002</v>
      </c>
      <c r="S84" s="67">
        <v>331.19999999999999</v>
      </c>
      <c r="T84" s="65">
        <v>377.27999999999997</v>
      </c>
      <c r="U84" s="45">
        <v>404.16000000000003</v>
      </c>
      <c r="Y84">
        <v>0.37727999999999995</v>
      </c>
    </row>
    <row r="85" ht="18.75">
      <c r="A85" s="41"/>
      <c r="B85" s="40" t="s">
        <v>198</v>
      </c>
      <c r="C85" s="41">
        <v>8</v>
      </c>
      <c r="D85" s="41">
        <v>0.29999999999999999</v>
      </c>
      <c r="E85" s="41">
        <v>47.399999999999999</v>
      </c>
      <c r="F85" s="41" t="s">
        <v>177</v>
      </c>
      <c r="G85" s="41">
        <v>40</v>
      </c>
      <c r="H85" s="41" t="s">
        <v>178</v>
      </c>
      <c r="I85" s="41">
        <v>13</v>
      </c>
      <c r="J85" s="41">
        <v>70</v>
      </c>
      <c r="K85" s="41">
        <v>49.799999999999997</v>
      </c>
      <c r="L85" s="41"/>
      <c r="M85" s="41"/>
      <c r="N85" s="41"/>
      <c r="O85" s="42">
        <v>0.28000000000000003</v>
      </c>
      <c r="P85" s="43">
        <f t="shared" si="9"/>
        <v>0.17280000000000001</v>
      </c>
      <c r="Q85" s="43">
        <f t="shared" si="10"/>
        <v>0.28799999999999998</v>
      </c>
      <c r="R85" s="43">
        <f t="shared" si="11"/>
        <v>0.27144000000000001</v>
      </c>
      <c r="S85" s="58">
        <v>172.80000000000001</v>
      </c>
      <c r="T85" s="56">
        <v>288</v>
      </c>
      <c r="U85" s="45">
        <v>271.44</v>
      </c>
      <c r="Y85">
        <v>0.28799999999999998</v>
      </c>
    </row>
    <row r="86" ht="18.75">
      <c r="A86" s="41"/>
      <c r="B86" s="40" t="s">
        <v>199</v>
      </c>
      <c r="C86" s="41">
        <v>8</v>
      </c>
      <c r="D86" s="41">
        <v>0.29999999999999999</v>
      </c>
      <c r="E86" s="41">
        <v>47.399999999999999</v>
      </c>
      <c r="F86" s="41" t="s">
        <v>177</v>
      </c>
      <c r="G86" s="41">
        <v>40</v>
      </c>
      <c r="H86" s="41" t="s">
        <v>178</v>
      </c>
      <c r="I86" s="41">
        <v>13</v>
      </c>
      <c r="J86" s="41">
        <v>70</v>
      </c>
      <c r="K86" s="41">
        <v>49.799999999999997</v>
      </c>
      <c r="L86" s="41"/>
      <c r="M86" s="41"/>
      <c r="N86" s="41"/>
      <c r="O86" s="42">
        <v>0.28999999999999998</v>
      </c>
      <c r="P86" s="43">
        <f t="shared" si="9"/>
        <v>0</v>
      </c>
      <c r="Q86" s="43">
        <f t="shared" si="10"/>
        <v>0</v>
      </c>
      <c r="R86" s="43">
        <f t="shared" si="11"/>
        <v>0</v>
      </c>
      <c r="S86" s="75"/>
      <c r="T86" s="50"/>
      <c r="U86" s="49"/>
      <c r="Y86">
        <v>0</v>
      </c>
    </row>
    <row r="87" ht="18.75">
      <c r="A87" s="41"/>
      <c r="B87" s="40" t="s">
        <v>200</v>
      </c>
      <c r="C87" s="41">
        <v>8</v>
      </c>
      <c r="D87" s="41">
        <v>0.29999999999999999</v>
      </c>
      <c r="E87" s="41">
        <v>47.399999999999999</v>
      </c>
      <c r="F87" s="41" t="s">
        <v>177</v>
      </c>
      <c r="G87" s="41">
        <v>40</v>
      </c>
      <c r="H87" s="41" t="s">
        <v>178</v>
      </c>
      <c r="I87" s="41">
        <v>13</v>
      </c>
      <c r="J87" s="41">
        <v>70</v>
      </c>
      <c r="K87" s="41">
        <v>49.799999999999997</v>
      </c>
      <c r="L87" s="41"/>
      <c r="M87" s="41"/>
      <c r="N87" s="41"/>
      <c r="O87" s="42">
        <v>0.029999999999999999</v>
      </c>
      <c r="P87" s="43">
        <f t="shared" si="9"/>
        <v>0.01728</v>
      </c>
      <c r="Q87" s="43">
        <f t="shared" si="10"/>
        <v>0.021059999999999999</v>
      </c>
      <c r="R87" s="43">
        <f t="shared" si="11"/>
        <v>0.021239999999999998</v>
      </c>
      <c r="S87" s="58">
        <v>17.280000000000001</v>
      </c>
      <c r="T87" s="57">
        <v>21.059999999999999</v>
      </c>
      <c r="U87" s="45">
        <v>21.239999999999998</v>
      </c>
      <c r="Y87">
        <v>0.021059999999999999</v>
      </c>
    </row>
    <row r="88" ht="18.75">
      <c r="A88" s="41"/>
      <c r="B88" s="40" t="s">
        <v>201</v>
      </c>
      <c r="C88" s="41">
        <v>8</v>
      </c>
      <c r="D88" s="41">
        <v>0.29999999999999999</v>
      </c>
      <c r="E88" s="41">
        <v>47.399999999999999</v>
      </c>
      <c r="F88" s="41" t="s">
        <v>177</v>
      </c>
      <c r="G88" s="41">
        <v>40</v>
      </c>
      <c r="H88" s="41" t="s">
        <v>178</v>
      </c>
      <c r="I88" s="41">
        <v>13</v>
      </c>
      <c r="J88" s="41">
        <v>70</v>
      </c>
      <c r="K88" s="41">
        <v>49.799999999999997</v>
      </c>
      <c r="L88" s="41"/>
      <c r="M88" s="41"/>
      <c r="N88" s="41"/>
      <c r="O88" s="42">
        <v>1.03</v>
      </c>
      <c r="P88" s="43">
        <f t="shared" si="9"/>
        <v>0.44927999999999996</v>
      </c>
      <c r="Q88" s="43">
        <f t="shared" si="10"/>
        <v>0.95135999999999998</v>
      </c>
      <c r="R88" s="43">
        <f t="shared" si="11"/>
        <v>1.089</v>
      </c>
      <c r="S88" s="55">
        <v>449.27999999999997</v>
      </c>
      <c r="T88" s="56">
        <v>951.36000000000001</v>
      </c>
      <c r="U88" s="45">
        <v>1089</v>
      </c>
      <c r="Y88">
        <v>0.95135999999999998</v>
      </c>
    </row>
    <row r="89" ht="18.75">
      <c r="A89" s="41"/>
      <c r="B89" s="40" t="s">
        <v>202</v>
      </c>
      <c r="C89" s="41">
        <v>8</v>
      </c>
      <c r="D89" s="41">
        <v>0.29999999999999999</v>
      </c>
      <c r="E89" s="41">
        <v>47.399999999999999</v>
      </c>
      <c r="F89" s="41" t="s">
        <v>177</v>
      </c>
      <c r="G89" s="41">
        <v>40</v>
      </c>
      <c r="H89" s="41" t="s">
        <v>178</v>
      </c>
      <c r="I89" s="41">
        <v>13</v>
      </c>
      <c r="J89" s="41">
        <v>70</v>
      </c>
      <c r="K89" s="41">
        <v>49.799999999999997</v>
      </c>
      <c r="L89" s="41"/>
      <c r="M89" s="41"/>
      <c r="N89" s="41"/>
      <c r="O89" s="42">
        <v>1.0900000000000001</v>
      </c>
      <c r="P89" s="43">
        <f t="shared" si="9"/>
        <v>0.45695999999999998</v>
      </c>
      <c r="Q89" s="43">
        <f t="shared" si="10"/>
        <v>0.92447999999999997</v>
      </c>
      <c r="R89" s="43">
        <f t="shared" si="11"/>
        <v>1.163</v>
      </c>
      <c r="S89" s="59">
        <v>456.95999999999998</v>
      </c>
      <c r="T89" s="60">
        <v>924.48000000000002</v>
      </c>
      <c r="U89" s="45">
        <v>1163</v>
      </c>
      <c r="Y89">
        <v>0.92447999999999997</v>
      </c>
    </row>
    <row r="90" ht="18.75">
      <c r="A90" s="41"/>
      <c r="B90" s="40" t="s">
        <v>203</v>
      </c>
      <c r="C90" s="41">
        <v>8</v>
      </c>
      <c r="D90" s="41">
        <v>0.29999999999999999</v>
      </c>
      <c r="E90" s="41">
        <v>47.399999999999999</v>
      </c>
      <c r="F90" s="41" t="s">
        <v>177</v>
      </c>
      <c r="G90" s="41">
        <v>40</v>
      </c>
      <c r="H90" s="41" t="s">
        <v>178</v>
      </c>
      <c r="I90" s="41">
        <v>13</v>
      </c>
      <c r="J90" s="41">
        <v>70</v>
      </c>
      <c r="K90" s="41">
        <v>49.799999999999997</v>
      </c>
      <c r="L90" s="41"/>
      <c r="M90" s="41"/>
      <c r="N90" s="41"/>
      <c r="O90" s="42">
        <v>0.17000000000000001</v>
      </c>
      <c r="P90" s="43">
        <f t="shared" si="9"/>
        <v>0.72936000000000001</v>
      </c>
      <c r="Q90" s="43">
        <f t="shared" si="10"/>
        <v>0.23111999999999999</v>
      </c>
      <c r="R90" s="43">
        <f t="shared" si="11"/>
        <v>0.60768</v>
      </c>
      <c r="S90" s="59">
        <v>729.36000000000001</v>
      </c>
      <c r="T90" s="60">
        <v>231.12</v>
      </c>
      <c r="U90" s="45">
        <v>607.67999999999995</v>
      </c>
      <c r="V90" s="51">
        <f>SUM(Q73:Q90)</f>
        <v>4.7080599999999997</v>
      </c>
      <c r="Y90">
        <v>0.23111999999999999</v>
      </c>
    </row>
    <row r="91" ht="18.75">
      <c r="A91" s="41" t="s">
        <v>204</v>
      </c>
      <c r="B91" s="40" t="s">
        <v>205</v>
      </c>
      <c r="C91" s="41">
        <v>8</v>
      </c>
      <c r="D91" s="41">
        <v>0.29999999999999999</v>
      </c>
      <c r="E91" s="41">
        <v>47.399999999999999</v>
      </c>
      <c r="F91" s="41" t="s">
        <v>177</v>
      </c>
      <c r="G91" s="41">
        <v>40</v>
      </c>
      <c r="H91" s="41" t="s">
        <v>178</v>
      </c>
      <c r="I91" s="41"/>
      <c r="J91" s="41" t="s">
        <v>112</v>
      </c>
      <c r="K91" s="41" t="s">
        <v>112</v>
      </c>
      <c r="L91" s="41"/>
      <c r="M91" s="41"/>
      <c r="N91" s="41"/>
      <c r="O91" s="42">
        <v>1.3300000000000001</v>
      </c>
      <c r="P91" s="43">
        <f t="shared" si="9"/>
        <v>0.96320000000000006</v>
      </c>
      <c r="Q91" s="43">
        <f t="shared" si="10"/>
        <v>1.2430000000000001</v>
      </c>
      <c r="R91" s="43">
        <f t="shared" si="11"/>
        <v>1.2689999999999999</v>
      </c>
      <c r="S91" s="58">
        <v>963.20000000000005</v>
      </c>
      <c r="T91" s="60">
        <v>1243</v>
      </c>
      <c r="U91" s="60">
        <v>1269</v>
      </c>
    </row>
    <row r="92" ht="18.75">
      <c r="A92" s="41"/>
      <c r="B92" s="40" t="s">
        <v>206</v>
      </c>
      <c r="C92" s="41">
        <v>8</v>
      </c>
      <c r="D92" s="41">
        <v>0.29999999999999999</v>
      </c>
      <c r="E92" s="41">
        <v>47.399999999999999</v>
      </c>
      <c r="F92" s="41" t="s">
        <v>177</v>
      </c>
      <c r="G92" s="41">
        <v>40</v>
      </c>
      <c r="H92" s="41" t="s">
        <v>178</v>
      </c>
      <c r="I92" s="41">
        <v>23</v>
      </c>
      <c r="J92" s="41">
        <v>120</v>
      </c>
      <c r="K92" s="41">
        <v>49.799999999999997</v>
      </c>
      <c r="L92" s="41"/>
      <c r="M92" s="41"/>
      <c r="N92" s="41"/>
      <c r="O92" s="42">
        <v>0.28000000000000003</v>
      </c>
      <c r="P92" s="43">
        <f t="shared" si="9"/>
        <v>0.1464</v>
      </c>
      <c r="Q92" s="43">
        <f t="shared" si="10"/>
        <v>0.17519999999999999</v>
      </c>
      <c r="R92" s="43">
        <f t="shared" si="11"/>
        <v>0.2104</v>
      </c>
      <c r="S92" s="59">
        <v>146.40000000000001</v>
      </c>
      <c r="T92" s="57">
        <v>175.19999999999999</v>
      </c>
      <c r="U92" s="60">
        <v>210.40000000000001</v>
      </c>
      <c r="Y92">
        <v>0.17519999999999999</v>
      </c>
    </row>
    <row r="93" ht="18.75">
      <c r="A93" s="41"/>
      <c r="B93" s="40" t="s">
        <v>207</v>
      </c>
      <c r="C93" s="41">
        <v>8</v>
      </c>
      <c r="D93" s="41">
        <v>0.29999999999999999</v>
      </c>
      <c r="E93" s="41">
        <v>47.399999999999999</v>
      </c>
      <c r="F93" s="41" t="s">
        <v>177</v>
      </c>
      <c r="G93" s="41">
        <v>40</v>
      </c>
      <c r="H93" s="41" t="s">
        <v>178</v>
      </c>
      <c r="I93" s="41">
        <v>23</v>
      </c>
      <c r="J93" s="41">
        <v>120</v>
      </c>
      <c r="K93" s="41">
        <v>49.799999999999997</v>
      </c>
      <c r="L93" s="41"/>
      <c r="M93" s="41"/>
      <c r="N93" s="41"/>
      <c r="O93" s="42">
        <v>0</v>
      </c>
      <c r="P93" s="43">
        <f t="shared" si="9"/>
        <v>0.0064000000000000003</v>
      </c>
      <c r="Q93" s="43">
        <f t="shared" si="10"/>
        <v>0.021399999999999999</v>
      </c>
      <c r="R93" s="43">
        <f t="shared" si="11"/>
        <v>0.0080000000000000002</v>
      </c>
      <c r="S93" s="61">
        <v>6.4000000000000004</v>
      </c>
      <c r="T93" s="62">
        <v>21.399999999999999</v>
      </c>
      <c r="U93" s="62">
        <v>8</v>
      </c>
      <c r="V93" s="51">
        <f>SUM(Q91:Q93)</f>
        <v>1.4396000000000002</v>
      </c>
      <c r="Y93">
        <v>0.021399999999999999</v>
      </c>
    </row>
    <row r="94" ht="18.75">
      <c r="A94" s="41" t="s">
        <v>208</v>
      </c>
      <c r="B94" s="40" t="s">
        <v>209</v>
      </c>
      <c r="C94" s="41">
        <v>9</v>
      </c>
      <c r="D94" s="41">
        <v>0.29999999999999999</v>
      </c>
      <c r="E94" s="41">
        <v>47.200000000000003</v>
      </c>
      <c r="F94" s="41" t="s">
        <v>210</v>
      </c>
      <c r="G94" s="41">
        <v>50</v>
      </c>
      <c r="H94" s="41" t="s">
        <v>178</v>
      </c>
      <c r="I94" s="41">
        <v>3</v>
      </c>
      <c r="J94" s="41">
        <v>20</v>
      </c>
      <c r="K94" s="41">
        <v>49.799999999999997</v>
      </c>
      <c r="L94" s="41"/>
      <c r="M94" s="41"/>
      <c r="N94" s="41"/>
      <c r="O94" s="42">
        <v>2.1499999999999999</v>
      </c>
      <c r="P94" s="43">
        <f t="shared" si="9"/>
        <v>1.113</v>
      </c>
      <c r="Q94" s="43">
        <f t="shared" si="10"/>
        <v>1.5289999999999999</v>
      </c>
      <c r="R94" s="43">
        <f t="shared" si="11"/>
        <v>1.6060000000000001</v>
      </c>
      <c r="S94" s="58">
        <v>1113</v>
      </c>
      <c r="T94" s="57">
        <v>1529</v>
      </c>
      <c r="U94" s="57">
        <v>1606</v>
      </c>
      <c r="V94" s="76"/>
      <c r="Y94">
        <v>1.5289999999999999</v>
      </c>
    </row>
    <row r="95" ht="18.75">
      <c r="A95" s="41"/>
      <c r="B95" s="40" t="s">
        <v>211</v>
      </c>
      <c r="C95" s="41">
        <v>9</v>
      </c>
      <c r="D95" s="41">
        <v>0.29999999999999999</v>
      </c>
      <c r="E95" s="41">
        <v>47.200000000000003</v>
      </c>
      <c r="F95" s="41" t="s">
        <v>210</v>
      </c>
      <c r="G95" s="41">
        <v>50</v>
      </c>
      <c r="H95" s="41" t="s">
        <v>178</v>
      </c>
      <c r="I95" s="41">
        <v>3</v>
      </c>
      <c r="J95" s="41">
        <v>20</v>
      </c>
      <c r="K95" s="41">
        <v>49.799999999999997</v>
      </c>
      <c r="L95" s="41"/>
      <c r="M95" s="41"/>
      <c r="N95" s="41"/>
      <c r="O95" s="42">
        <v>1.3799999999999999</v>
      </c>
      <c r="P95" s="43">
        <f t="shared" si="9"/>
        <v>2.3250000000000002</v>
      </c>
      <c r="Q95" s="43">
        <f t="shared" si="10"/>
        <v>2.306</v>
      </c>
      <c r="R95" s="43">
        <f t="shared" si="11"/>
        <v>2.359</v>
      </c>
      <c r="S95" s="58">
        <v>2325</v>
      </c>
      <c r="T95" s="57">
        <v>2306</v>
      </c>
      <c r="U95" s="56">
        <v>2359</v>
      </c>
      <c r="V95" s="51">
        <f>SUM(Q94:Q95)</f>
        <v>3.835</v>
      </c>
      <c r="Y95">
        <v>2.306</v>
      </c>
    </row>
    <row r="96" ht="18.75">
      <c r="A96" s="66" t="s">
        <v>212</v>
      </c>
      <c r="B96" s="40" t="s">
        <v>213</v>
      </c>
      <c r="C96" s="41">
        <v>9</v>
      </c>
      <c r="D96" s="41">
        <v>0.29999999999999999</v>
      </c>
      <c r="E96" s="41">
        <v>47.200000000000003</v>
      </c>
      <c r="F96" s="41" t="s">
        <v>214</v>
      </c>
      <c r="G96" s="41">
        <v>45</v>
      </c>
      <c r="H96" s="41" t="s">
        <v>178</v>
      </c>
      <c r="I96" s="41">
        <v>16</v>
      </c>
      <c r="J96" s="41">
        <v>85</v>
      </c>
      <c r="K96" s="41">
        <v>49.799999999999997</v>
      </c>
      <c r="L96" s="41"/>
      <c r="M96" s="41"/>
      <c r="N96" s="41"/>
      <c r="O96" s="42">
        <v>0.23999999999999999</v>
      </c>
      <c r="P96" s="43">
        <f t="shared" si="9"/>
        <v>0.20880000000000001</v>
      </c>
      <c r="Q96" s="43">
        <f t="shared" si="10"/>
        <v>0.26639999999999997</v>
      </c>
      <c r="R96" s="43">
        <f t="shared" si="11"/>
        <v>0.24180000000000001</v>
      </c>
      <c r="S96" s="58">
        <v>208.80000000000001</v>
      </c>
      <c r="T96" s="57">
        <v>266.39999999999998</v>
      </c>
      <c r="U96" s="57">
        <v>241.80000000000001</v>
      </c>
      <c r="V96" s="76"/>
      <c r="Y96">
        <v>0.26639999999999997</v>
      </c>
    </row>
    <row r="97" ht="18.75">
      <c r="A97" s="66"/>
      <c r="B97" s="40" t="s">
        <v>215</v>
      </c>
      <c r="C97" s="41">
        <v>9</v>
      </c>
      <c r="D97" s="41">
        <v>0.29999999999999999</v>
      </c>
      <c r="E97" s="41">
        <v>47.200000000000003</v>
      </c>
      <c r="F97" s="41" t="s">
        <v>214</v>
      </c>
      <c r="G97" s="41">
        <v>45</v>
      </c>
      <c r="H97" s="41" t="s">
        <v>178</v>
      </c>
      <c r="I97" s="41">
        <v>16</v>
      </c>
      <c r="J97" s="41">
        <v>85</v>
      </c>
      <c r="K97" s="41">
        <v>49.799999999999997</v>
      </c>
      <c r="L97" s="41"/>
      <c r="M97" s="41"/>
      <c r="N97" s="41"/>
      <c r="O97" s="42">
        <v>0.059999999999999998</v>
      </c>
      <c r="P97" s="43">
        <f t="shared" si="9"/>
        <v>0.0436</v>
      </c>
      <c r="Q97" s="43">
        <f t="shared" si="10"/>
        <v>0.13319999999999999</v>
      </c>
      <c r="R97" s="43">
        <f t="shared" si="11"/>
        <v>0.15559999999999999</v>
      </c>
      <c r="S97" s="58">
        <v>43.600000000000001</v>
      </c>
      <c r="T97" s="56">
        <v>133.19999999999999</v>
      </c>
      <c r="U97" s="57">
        <v>155.59999999999999</v>
      </c>
      <c r="V97" s="76"/>
      <c r="Y97">
        <v>0.13319999999999999</v>
      </c>
    </row>
    <row r="98" ht="18.75">
      <c r="A98" s="66"/>
      <c r="B98" s="40" t="s">
        <v>216</v>
      </c>
      <c r="C98" s="41">
        <v>9</v>
      </c>
      <c r="D98" s="41">
        <v>0.29999999999999999</v>
      </c>
      <c r="E98" s="41">
        <v>47.200000000000003</v>
      </c>
      <c r="F98" s="41" t="s">
        <v>214</v>
      </c>
      <c r="G98" s="41">
        <v>45</v>
      </c>
      <c r="H98" s="41" t="s">
        <v>178</v>
      </c>
      <c r="I98" s="41">
        <v>16</v>
      </c>
      <c r="J98" s="41">
        <v>85</v>
      </c>
      <c r="K98" s="41">
        <v>49.799999999999997</v>
      </c>
      <c r="L98" s="41"/>
      <c r="M98" s="41"/>
      <c r="N98" s="41"/>
      <c r="O98" s="42">
        <v>0.97999999999999998</v>
      </c>
      <c r="P98" s="43">
        <f t="shared" si="9"/>
        <v>0.70079999999999998</v>
      </c>
      <c r="Q98" s="43">
        <f t="shared" si="10"/>
        <v>0.81120000000000003</v>
      </c>
      <c r="R98" s="43">
        <f t="shared" si="11"/>
        <v>0.89119999999999999</v>
      </c>
      <c r="S98" s="58">
        <v>700.79999999999995</v>
      </c>
      <c r="T98" s="57">
        <v>811.20000000000005</v>
      </c>
      <c r="U98" s="57">
        <v>891.20000000000005</v>
      </c>
      <c r="V98" s="76"/>
      <c r="Y98">
        <v>0.81120000000000003</v>
      </c>
    </row>
    <row r="99" ht="18.75">
      <c r="A99" s="66"/>
      <c r="B99" s="40" t="s">
        <v>217</v>
      </c>
      <c r="C99" s="41">
        <v>9</v>
      </c>
      <c r="D99" s="41">
        <v>0.29999999999999999</v>
      </c>
      <c r="E99" s="41">
        <v>47.200000000000003</v>
      </c>
      <c r="F99" s="41" t="s">
        <v>214</v>
      </c>
      <c r="G99" s="41">
        <v>45</v>
      </c>
      <c r="H99" s="41" t="s">
        <v>178</v>
      </c>
      <c r="I99" s="41">
        <v>16</v>
      </c>
      <c r="J99" s="41">
        <v>85</v>
      </c>
      <c r="K99" s="41">
        <v>49.799999999999997</v>
      </c>
      <c r="L99" s="41"/>
      <c r="M99" s="41"/>
      <c r="N99" s="41"/>
      <c r="O99" s="42">
        <v>0.089999999999999997</v>
      </c>
      <c r="P99" s="43">
        <f t="shared" si="9"/>
        <v>0.054399999999999997</v>
      </c>
      <c r="Q99" s="43">
        <f t="shared" si="10"/>
        <v>0.12559999999999999</v>
      </c>
      <c r="R99" s="43">
        <f t="shared" si="11"/>
        <v>0.089200000000000002</v>
      </c>
      <c r="S99" s="55">
        <v>54.399999999999999</v>
      </c>
      <c r="T99" s="56">
        <v>125.59999999999999</v>
      </c>
      <c r="U99" s="57">
        <v>89.200000000000003</v>
      </c>
      <c r="V99" s="76"/>
      <c r="Y99">
        <v>0.12559999999999999</v>
      </c>
    </row>
    <row r="100" ht="18.75">
      <c r="A100" s="66"/>
      <c r="B100" s="40" t="s">
        <v>218</v>
      </c>
      <c r="C100" s="41">
        <v>9</v>
      </c>
      <c r="D100" s="41">
        <v>0.29999999999999999</v>
      </c>
      <c r="E100" s="41">
        <v>47.200000000000003</v>
      </c>
      <c r="F100" s="41" t="s">
        <v>214</v>
      </c>
      <c r="G100" s="41">
        <v>45</v>
      </c>
      <c r="H100" s="41" t="s">
        <v>178</v>
      </c>
      <c r="I100" s="41">
        <v>16</v>
      </c>
      <c r="J100" s="41">
        <v>85</v>
      </c>
      <c r="K100" s="41">
        <v>49.799999999999997</v>
      </c>
      <c r="L100" s="41"/>
      <c r="M100" s="41"/>
      <c r="N100" s="41"/>
      <c r="O100" s="42">
        <v>0.76000000000000001</v>
      </c>
      <c r="P100" s="43">
        <f t="shared" ref="P100:P163" si="12">S100/1000</f>
        <v>0.46960000000000002</v>
      </c>
      <c r="Q100" s="43">
        <f t="shared" ref="Q100:Q163" si="13">T100/1000</f>
        <v>0.52679999999999993</v>
      </c>
      <c r="R100" s="43">
        <f t="shared" ref="R100:R163" si="14">U100/1000</f>
        <v>0.56440000000000001</v>
      </c>
      <c r="S100" s="55">
        <v>469.60000000000002</v>
      </c>
      <c r="T100" s="57">
        <v>526.79999999999995</v>
      </c>
      <c r="U100" s="57">
        <v>564.39999999999998</v>
      </c>
      <c r="V100" s="76"/>
      <c r="Y100">
        <v>0.52679999999999993</v>
      </c>
    </row>
    <row r="101" ht="18.75">
      <c r="A101" s="66"/>
      <c r="B101" s="40" t="s">
        <v>219</v>
      </c>
      <c r="C101" s="41">
        <v>9</v>
      </c>
      <c r="D101" s="41">
        <v>0.29999999999999999</v>
      </c>
      <c r="E101" s="41">
        <v>47.200000000000003</v>
      </c>
      <c r="F101" s="41" t="s">
        <v>214</v>
      </c>
      <c r="G101" s="41">
        <v>45</v>
      </c>
      <c r="H101" s="41" t="s">
        <v>178</v>
      </c>
      <c r="I101" s="41">
        <v>16</v>
      </c>
      <c r="J101" s="41">
        <v>85</v>
      </c>
      <c r="K101" s="41">
        <v>49.799999999999997</v>
      </c>
      <c r="L101" s="41"/>
      <c r="M101" s="41"/>
      <c r="N101" s="41"/>
      <c r="O101" s="42">
        <v>0.96999999999999997</v>
      </c>
      <c r="P101" s="43">
        <f t="shared" si="12"/>
        <v>1.032</v>
      </c>
      <c r="Q101" s="43">
        <f t="shared" si="13"/>
        <v>1.613</v>
      </c>
      <c r="R101" s="43">
        <f t="shared" si="14"/>
        <v>1.462</v>
      </c>
      <c r="S101" s="58">
        <v>1032</v>
      </c>
      <c r="T101" s="57">
        <v>1613</v>
      </c>
      <c r="U101" s="57">
        <v>1462</v>
      </c>
      <c r="V101" s="76"/>
      <c r="Y101">
        <v>1.613</v>
      </c>
    </row>
    <row r="102" ht="18.75">
      <c r="A102" s="66"/>
      <c r="B102" s="40" t="s">
        <v>220</v>
      </c>
      <c r="C102" s="41">
        <v>9</v>
      </c>
      <c r="D102" s="41">
        <v>0.29999999999999999</v>
      </c>
      <c r="E102" s="41">
        <v>47.200000000000003</v>
      </c>
      <c r="F102" s="41" t="s">
        <v>214</v>
      </c>
      <c r="G102" s="41">
        <v>45</v>
      </c>
      <c r="H102" s="41" t="s">
        <v>178</v>
      </c>
      <c r="I102" s="41">
        <v>16</v>
      </c>
      <c r="J102" s="41">
        <v>85</v>
      </c>
      <c r="K102" s="41">
        <v>49.799999999999997</v>
      </c>
      <c r="L102" s="41"/>
      <c r="M102" s="41"/>
      <c r="N102" s="41"/>
      <c r="O102" s="42">
        <v>0.47999999999999998</v>
      </c>
      <c r="P102" s="43">
        <f t="shared" si="12"/>
        <v>0.35880000000000001</v>
      </c>
      <c r="Q102" s="43">
        <f t="shared" si="13"/>
        <v>0.3906</v>
      </c>
      <c r="R102" s="43">
        <f t="shared" si="14"/>
        <v>0.38780000000000003</v>
      </c>
      <c r="S102" s="58">
        <v>358.80000000000001</v>
      </c>
      <c r="T102" s="57">
        <v>390.60000000000002</v>
      </c>
      <c r="U102" s="57">
        <v>387.80000000000001</v>
      </c>
      <c r="Y102">
        <v>0.3906</v>
      </c>
    </row>
    <row r="103" ht="18.75">
      <c r="A103" s="66"/>
      <c r="B103" s="40" t="s">
        <v>221</v>
      </c>
      <c r="C103" s="41">
        <v>9</v>
      </c>
      <c r="D103" s="41">
        <v>0.29999999999999999</v>
      </c>
      <c r="E103" s="41">
        <v>47.200000000000003</v>
      </c>
      <c r="F103" s="41" t="s">
        <v>214</v>
      </c>
      <c r="G103" s="41">
        <v>45</v>
      </c>
      <c r="H103" s="41" t="s">
        <v>178</v>
      </c>
      <c r="I103" s="41">
        <v>16</v>
      </c>
      <c r="J103" s="41">
        <v>85</v>
      </c>
      <c r="K103" s="41">
        <v>49.799999999999997</v>
      </c>
      <c r="L103" s="41"/>
      <c r="M103" s="41"/>
      <c r="N103" s="41"/>
      <c r="O103" s="42">
        <v>1.1499999999999999</v>
      </c>
      <c r="P103" s="43">
        <f t="shared" si="12"/>
        <v>0.54000000000000004</v>
      </c>
      <c r="Q103" s="43">
        <f t="shared" si="13"/>
        <v>0.8196</v>
      </c>
      <c r="R103" s="43">
        <f t="shared" si="14"/>
        <v>0.90479999999999994</v>
      </c>
      <c r="S103" s="55">
        <v>540</v>
      </c>
      <c r="T103" s="57">
        <v>819.60000000000002</v>
      </c>
      <c r="U103" s="57">
        <v>904.79999999999995</v>
      </c>
      <c r="V103" s="51">
        <f>SUM(Q96:Q103)</f>
        <v>4.6863999999999999</v>
      </c>
      <c r="Y103">
        <v>0.8196</v>
      </c>
    </row>
    <row r="104" ht="18.75">
      <c r="A104" s="41" t="s">
        <v>204</v>
      </c>
      <c r="B104" s="40" t="s">
        <v>222</v>
      </c>
      <c r="C104" s="41">
        <v>9</v>
      </c>
      <c r="D104" s="41">
        <v>0.29999999999999999</v>
      </c>
      <c r="E104" s="41">
        <v>47.200000000000003</v>
      </c>
      <c r="F104" s="41" t="s">
        <v>214</v>
      </c>
      <c r="G104" s="41">
        <v>45</v>
      </c>
      <c r="H104" s="41" t="s">
        <v>178</v>
      </c>
      <c r="I104" s="41"/>
      <c r="J104" s="41" t="s">
        <v>112</v>
      </c>
      <c r="K104" s="41" t="s">
        <v>112</v>
      </c>
      <c r="L104" s="41"/>
      <c r="M104" s="41"/>
      <c r="N104" s="41"/>
      <c r="O104" s="42">
        <v>3</v>
      </c>
      <c r="P104" s="43">
        <f t="shared" si="12"/>
        <v>1.8480000000000001</v>
      </c>
      <c r="Q104" s="43">
        <f t="shared" si="13"/>
        <v>2.6619999999999999</v>
      </c>
      <c r="R104" s="43">
        <f t="shared" si="14"/>
        <v>2.7719999999999998</v>
      </c>
      <c r="S104" s="58">
        <v>1848</v>
      </c>
      <c r="T104" s="65">
        <v>2662</v>
      </c>
      <c r="U104" s="57">
        <v>2772</v>
      </c>
      <c r="V104" s="51">
        <f>Q104</f>
        <v>2.6619999999999999</v>
      </c>
    </row>
    <row r="105" ht="18.75">
      <c r="A105" s="41" t="s">
        <v>223</v>
      </c>
      <c r="B105" s="40" t="s">
        <v>224</v>
      </c>
      <c r="C105" s="41">
        <v>9</v>
      </c>
      <c r="D105" s="41">
        <v>0.29999999999999999</v>
      </c>
      <c r="E105" s="41">
        <v>47.200000000000003</v>
      </c>
      <c r="F105" s="41" t="s">
        <v>210</v>
      </c>
      <c r="G105" s="41">
        <v>50</v>
      </c>
      <c r="H105" s="41" t="s">
        <v>178</v>
      </c>
      <c r="I105" s="41">
        <v>20</v>
      </c>
      <c r="J105" s="41">
        <v>105</v>
      </c>
      <c r="K105" s="41">
        <v>49.799999999999997</v>
      </c>
      <c r="L105" s="41"/>
      <c r="M105" s="41"/>
      <c r="N105" s="41"/>
      <c r="O105" s="42">
        <v>0.16</v>
      </c>
      <c r="P105" s="43">
        <f t="shared" si="12"/>
        <v>0.1744</v>
      </c>
      <c r="Q105" s="43">
        <f t="shared" si="13"/>
        <v>0.58720000000000006</v>
      </c>
      <c r="R105" s="43">
        <f t="shared" si="14"/>
        <v>0.216</v>
      </c>
      <c r="S105" s="44">
        <v>174.40000000000001</v>
      </c>
      <c r="T105" s="45">
        <v>587.20000000000005</v>
      </c>
      <c r="U105" s="45">
        <v>216</v>
      </c>
      <c r="Y105">
        <v>0.58720000000000006</v>
      </c>
    </row>
    <row r="106" ht="18.75">
      <c r="A106" s="41"/>
      <c r="B106" s="40" t="s">
        <v>225</v>
      </c>
      <c r="C106" s="41">
        <v>9</v>
      </c>
      <c r="D106" s="41">
        <v>0.29999999999999999</v>
      </c>
      <c r="E106" s="41">
        <v>47.200000000000003</v>
      </c>
      <c r="F106" s="41" t="s">
        <v>210</v>
      </c>
      <c r="G106" s="41">
        <v>50</v>
      </c>
      <c r="H106" s="41" t="s">
        <v>178</v>
      </c>
      <c r="I106" s="41">
        <v>20</v>
      </c>
      <c r="J106" s="41">
        <v>105</v>
      </c>
      <c r="K106" s="41">
        <v>49.799999999999997</v>
      </c>
      <c r="L106" s="41"/>
      <c r="M106" s="41"/>
      <c r="N106" s="41"/>
      <c r="O106" s="42">
        <v>2.6400000000000001</v>
      </c>
      <c r="P106" s="43">
        <f t="shared" si="12"/>
        <v>0.91520000000000001</v>
      </c>
      <c r="Q106" s="43">
        <f t="shared" si="13"/>
        <v>1.524</v>
      </c>
      <c r="R106" s="43">
        <f t="shared" si="14"/>
        <v>1.601</v>
      </c>
      <c r="S106" s="58">
        <v>915.20000000000005</v>
      </c>
      <c r="T106" s="68">
        <v>1524</v>
      </c>
      <c r="U106" s="65">
        <v>1601</v>
      </c>
      <c r="Y106">
        <v>1.524</v>
      </c>
    </row>
    <row r="107" ht="18.75">
      <c r="A107" s="41"/>
      <c r="B107" s="40" t="s">
        <v>226</v>
      </c>
      <c r="C107" s="41">
        <v>9</v>
      </c>
      <c r="D107" s="41">
        <v>0.29999999999999999</v>
      </c>
      <c r="E107" s="41">
        <v>47.200000000000003</v>
      </c>
      <c r="F107" s="41" t="s">
        <v>210</v>
      </c>
      <c r="G107" s="41">
        <v>50</v>
      </c>
      <c r="H107" s="41" t="s">
        <v>178</v>
      </c>
      <c r="I107" s="41">
        <v>20</v>
      </c>
      <c r="J107" s="41">
        <v>105</v>
      </c>
      <c r="K107" s="41">
        <v>49.799999999999997</v>
      </c>
      <c r="L107" s="41"/>
      <c r="M107" s="41"/>
      <c r="N107" s="41"/>
      <c r="O107" s="42">
        <v>2.73</v>
      </c>
      <c r="P107" s="43">
        <f t="shared" si="12"/>
        <v>1.238</v>
      </c>
      <c r="Q107" s="43">
        <f t="shared" si="13"/>
        <v>2.105</v>
      </c>
      <c r="R107" s="43">
        <f t="shared" si="14"/>
        <v>2.0249999999999999</v>
      </c>
      <c r="S107" s="67">
        <v>1238</v>
      </c>
      <c r="T107" s="65">
        <v>2105</v>
      </c>
      <c r="U107" s="65">
        <v>2025</v>
      </c>
      <c r="Y107">
        <v>2.105</v>
      </c>
    </row>
    <row r="108" ht="18.75">
      <c r="A108" s="41"/>
      <c r="B108" s="40" t="s">
        <v>227</v>
      </c>
      <c r="C108" s="41">
        <v>9</v>
      </c>
      <c r="D108" s="41">
        <v>0.29999999999999999</v>
      </c>
      <c r="E108" s="41">
        <v>47.200000000000003</v>
      </c>
      <c r="F108" s="41" t="s">
        <v>210</v>
      </c>
      <c r="G108" s="41">
        <v>50</v>
      </c>
      <c r="H108" s="41" t="s">
        <v>178</v>
      </c>
      <c r="I108" s="41">
        <v>20</v>
      </c>
      <c r="J108" s="41">
        <v>105</v>
      </c>
      <c r="K108" s="41">
        <v>49.799999999999997</v>
      </c>
      <c r="L108" s="41"/>
      <c r="M108" s="41"/>
      <c r="N108" s="41"/>
      <c r="O108" s="42">
        <v>0</v>
      </c>
      <c r="P108" s="43">
        <f t="shared" si="12"/>
        <v>0</v>
      </c>
      <c r="Q108" s="43">
        <f t="shared" si="13"/>
        <v>0</v>
      </c>
      <c r="R108" s="43">
        <f t="shared" si="14"/>
        <v>0</v>
      </c>
      <c r="S108" s="77"/>
      <c r="T108" s="78"/>
      <c r="U108" s="78"/>
      <c r="Y108">
        <v>0</v>
      </c>
    </row>
    <row r="109" ht="18.75">
      <c r="A109" s="41"/>
      <c r="B109" s="40" t="s">
        <v>228</v>
      </c>
      <c r="C109" s="41">
        <v>9</v>
      </c>
      <c r="D109" s="41">
        <v>0.29999999999999999</v>
      </c>
      <c r="E109" s="41">
        <v>47.200000000000003</v>
      </c>
      <c r="F109" s="41" t="s">
        <v>210</v>
      </c>
      <c r="G109" s="41">
        <v>50</v>
      </c>
      <c r="H109" s="41" t="s">
        <v>178</v>
      </c>
      <c r="I109" s="41">
        <v>20</v>
      </c>
      <c r="J109" s="41">
        <v>105</v>
      </c>
      <c r="K109" s="41">
        <v>49.799999999999997</v>
      </c>
      <c r="L109" s="41"/>
      <c r="M109" s="41"/>
      <c r="N109" s="41"/>
      <c r="O109" s="42">
        <v>2.4199999999999999</v>
      </c>
      <c r="P109" s="43">
        <f t="shared" si="12"/>
        <v>1.633</v>
      </c>
      <c r="Q109" s="43">
        <f t="shared" si="13"/>
        <v>2.9609999999999999</v>
      </c>
      <c r="R109" s="43">
        <f t="shared" si="14"/>
        <v>3.121</v>
      </c>
      <c r="S109" s="58">
        <v>1633</v>
      </c>
      <c r="T109" s="65">
        <v>2961</v>
      </c>
      <c r="U109" s="65">
        <v>3121</v>
      </c>
      <c r="Y109">
        <v>2.9609999999999999</v>
      </c>
    </row>
    <row r="110" ht="18.75">
      <c r="A110" s="41"/>
      <c r="B110" s="40" t="s">
        <v>229</v>
      </c>
      <c r="C110" s="41">
        <v>9</v>
      </c>
      <c r="D110" s="41">
        <v>0.29999999999999999</v>
      </c>
      <c r="E110" s="41">
        <v>47.200000000000003</v>
      </c>
      <c r="F110" s="41" t="s">
        <v>210</v>
      </c>
      <c r="G110" s="41">
        <v>50</v>
      </c>
      <c r="H110" s="41" t="s">
        <v>178</v>
      </c>
      <c r="I110" s="41">
        <v>20</v>
      </c>
      <c r="J110" s="41">
        <v>105</v>
      </c>
      <c r="K110" s="41">
        <v>49.799999999999997</v>
      </c>
      <c r="L110" s="41"/>
      <c r="M110" s="41"/>
      <c r="N110" s="41"/>
      <c r="O110" s="42">
        <v>2.8599999999999999</v>
      </c>
      <c r="P110" s="43">
        <f t="shared" si="12"/>
        <v>1.419</v>
      </c>
      <c r="Q110" s="43">
        <f t="shared" si="13"/>
        <v>2.3210000000000002</v>
      </c>
      <c r="R110" s="43">
        <f t="shared" si="14"/>
        <v>2.5550000000000002</v>
      </c>
      <c r="S110" s="67">
        <v>1419</v>
      </c>
      <c r="T110" s="65">
        <v>2321</v>
      </c>
      <c r="U110" s="65">
        <v>2555</v>
      </c>
      <c r="Y110">
        <v>2.3210000000000002</v>
      </c>
    </row>
    <row r="111" ht="18.75">
      <c r="A111" s="41"/>
      <c r="B111" s="40" t="s">
        <v>230</v>
      </c>
      <c r="C111" s="41">
        <v>9</v>
      </c>
      <c r="D111" s="41">
        <v>0.29999999999999999</v>
      </c>
      <c r="E111" s="41">
        <v>47.200000000000003</v>
      </c>
      <c r="F111" s="41" t="s">
        <v>210</v>
      </c>
      <c r="G111" s="41">
        <v>50</v>
      </c>
      <c r="H111" s="41" t="s">
        <v>178</v>
      </c>
      <c r="I111" s="41">
        <v>20</v>
      </c>
      <c r="J111" s="41">
        <v>105</v>
      </c>
      <c r="K111" s="41">
        <v>49.799999999999997</v>
      </c>
      <c r="L111" s="41"/>
      <c r="M111" s="41"/>
      <c r="N111" s="41"/>
      <c r="O111" s="42">
        <v>2.6699999999999999</v>
      </c>
      <c r="P111" s="43">
        <f t="shared" si="12"/>
        <v>1.718</v>
      </c>
      <c r="Q111" s="43">
        <f t="shared" si="13"/>
        <v>2.1640000000000001</v>
      </c>
      <c r="R111" s="43">
        <f t="shared" si="14"/>
        <v>2.4279999999999999</v>
      </c>
      <c r="S111" s="58">
        <v>1718</v>
      </c>
      <c r="T111" s="57">
        <v>2164</v>
      </c>
      <c r="U111" s="68">
        <v>2428</v>
      </c>
      <c r="Y111">
        <v>2.1640000000000001</v>
      </c>
    </row>
    <row r="112" ht="18.75">
      <c r="A112" s="41"/>
      <c r="B112" s="40" t="s">
        <v>231</v>
      </c>
      <c r="C112" s="41">
        <v>9</v>
      </c>
      <c r="D112" s="41">
        <v>0.29999999999999999</v>
      </c>
      <c r="E112" s="41">
        <v>47.200000000000003</v>
      </c>
      <c r="F112" s="41" t="s">
        <v>210</v>
      </c>
      <c r="G112" s="41">
        <v>50</v>
      </c>
      <c r="H112" s="41" t="s">
        <v>178</v>
      </c>
      <c r="I112" s="41">
        <v>22</v>
      </c>
      <c r="J112" s="41">
        <v>115</v>
      </c>
      <c r="K112" s="41">
        <v>49.799999999999997</v>
      </c>
      <c r="L112" s="41"/>
      <c r="M112" s="41"/>
      <c r="N112" s="41"/>
      <c r="O112" s="42">
        <v>3.9500000000000002</v>
      </c>
      <c r="P112" s="43">
        <f t="shared" si="12"/>
        <v>3.3149999999999999</v>
      </c>
      <c r="Q112" s="43">
        <f t="shared" si="13"/>
        <v>3.444</v>
      </c>
      <c r="R112" s="43">
        <f t="shared" si="14"/>
        <v>3.5979999999999999</v>
      </c>
      <c r="S112" s="58">
        <v>3315</v>
      </c>
      <c r="T112" s="57">
        <v>3444</v>
      </c>
      <c r="U112" s="56">
        <v>3598</v>
      </c>
      <c r="Y112">
        <v>3.444</v>
      </c>
    </row>
    <row r="113" ht="18.75">
      <c r="A113" s="41"/>
      <c r="B113" s="40" t="s">
        <v>232</v>
      </c>
      <c r="C113" s="41">
        <v>9</v>
      </c>
      <c r="D113" s="41">
        <v>0.29999999999999999</v>
      </c>
      <c r="E113" s="41">
        <v>47.200000000000003</v>
      </c>
      <c r="F113" s="41" t="s">
        <v>210</v>
      </c>
      <c r="G113" s="41">
        <v>50</v>
      </c>
      <c r="H113" s="41" t="s">
        <v>178</v>
      </c>
      <c r="I113" s="41">
        <v>22</v>
      </c>
      <c r="J113" s="41">
        <v>115</v>
      </c>
      <c r="K113" s="41">
        <v>49.799999999999997</v>
      </c>
      <c r="L113" s="41"/>
      <c r="M113" s="41"/>
      <c r="N113" s="41"/>
      <c r="O113" s="42">
        <v>4.3499999999999996</v>
      </c>
      <c r="P113" s="43">
        <f t="shared" si="12"/>
        <v>3.0489999999999999</v>
      </c>
      <c r="Q113" s="43">
        <f t="shared" si="13"/>
        <v>5.1799999999999997</v>
      </c>
      <c r="R113" s="43">
        <f t="shared" si="14"/>
        <v>5.1600000000000001</v>
      </c>
      <c r="S113" s="58">
        <v>3049</v>
      </c>
      <c r="T113" s="57">
        <v>5180</v>
      </c>
      <c r="U113" s="57">
        <v>5160</v>
      </c>
      <c r="Y113">
        <v>5.1799999999999997</v>
      </c>
    </row>
    <row r="114" ht="18.75">
      <c r="A114" s="41"/>
      <c r="B114" s="40" t="s">
        <v>233</v>
      </c>
      <c r="C114" s="41">
        <v>9</v>
      </c>
      <c r="D114" s="41">
        <v>0.29999999999999999</v>
      </c>
      <c r="E114" s="41">
        <v>47.200000000000003</v>
      </c>
      <c r="F114" s="41" t="s">
        <v>210</v>
      </c>
      <c r="G114" s="41">
        <v>50</v>
      </c>
      <c r="H114" s="41" t="s">
        <v>178</v>
      </c>
      <c r="I114" s="41">
        <v>22</v>
      </c>
      <c r="J114" s="41">
        <v>115</v>
      </c>
      <c r="K114" s="41">
        <v>49.799999999999997</v>
      </c>
      <c r="L114" s="41"/>
      <c r="M114" s="41"/>
      <c r="N114" s="41"/>
      <c r="O114" s="42">
        <v>0</v>
      </c>
      <c r="P114" s="43">
        <f t="shared" si="12"/>
        <v>1.0429999999999999</v>
      </c>
      <c r="Q114" s="43">
        <f t="shared" si="13"/>
        <v>1.577</v>
      </c>
      <c r="R114" s="43">
        <f t="shared" si="14"/>
        <v>1.9770000000000001</v>
      </c>
      <c r="S114" s="55">
        <v>1043</v>
      </c>
      <c r="T114" s="57">
        <v>1577</v>
      </c>
      <c r="U114" s="57">
        <v>1977</v>
      </c>
      <c r="Y114">
        <v>1.577</v>
      </c>
    </row>
    <row r="115" ht="18.75">
      <c r="A115" s="41"/>
      <c r="B115" s="40" t="s">
        <v>234</v>
      </c>
      <c r="C115" s="41">
        <v>9</v>
      </c>
      <c r="D115" s="41">
        <v>0.29999999999999999</v>
      </c>
      <c r="E115" s="41">
        <v>47.200000000000003</v>
      </c>
      <c r="F115" s="41" t="s">
        <v>210</v>
      </c>
      <c r="G115" s="41">
        <v>50</v>
      </c>
      <c r="H115" s="41" t="s">
        <v>178</v>
      </c>
      <c r="I115" s="41">
        <v>22</v>
      </c>
      <c r="J115" s="41">
        <v>115</v>
      </c>
      <c r="K115" s="41">
        <v>49.799999999999997</v>
      </c>
      <c r="L115" s="41"/>
      <c r="M115" s="41"/>
      <c r="N115" s="41"/>
      <c r="O115" s="42">
        <v>0.22</v>
      </c>
      <c r="P115" s="43">
        <f t="shared" si="12"/>
        <v>0.12</v>
      </c>
      <c r="Q115" s="43">
        <f t="shared" si="13"/>
        <v>0.18719999999999998</v>
      </c>
      <c r="R115" s="43">
        <f t="shared" si="14"/>
        <v>0.1472</v>
      </c>
      <c r="S115" s="59">
        <v>120</v>
      </c>
      <c r="T115" s="57">
        <v>187.19999999999999</v>
      </c>
      <c r="U115" s="57">
        <v>147.19999999999999</v>
      </c>
      <c r="V115" s="51">
        <f>SUM(Q105:Q115)</f>
        <v>22.0504</v>
      </c>
      <c r="Y115">
        <v>0.18719999999999998</v>
      </c>
    </row>
    <row r="116" ht="18.75">
      <c r="A116" s="41" t="s">
        <v>235</v>
      </c>
      <c r="B116" s="40" t="s">
        <v>236</v>
      </c>
      <c r="C116" s="41">
        <v>10</v>
      </c>
      <c r="D116" s="41">
        <v>0.29999999999999999</v>
      </c>
      <c r="E116" s="41">
        <v>47</v>
      </c>
      <c r="F116" s="41" t="s">
        <v>214</v>
      </c>
      <c r="G116" s="41">
        <v>45</v>
      </c>
      <c r="H116" s="41" t="s">
        <v>178</v>
      </c>
      <c r="I116" s="41">
        <v>22</v>
      </c>
      <c r="J116" s="41">
        <v>115</v>
      </c>
      <c r="K116" s="41">
        <v>49.799999999999997</v>
      </c>
      <c r="L116" s="41"/>
      <c r="M116" s="41"/>
      <c r="N116" s="41"/>
      <c r="O116" s="42">
        <v>0.19</v>
      </c>
      <c r="P116" s="43">
        <f t="shared" si="12"/>
        <v>0.1016</v>
      </c>
      <c r="Q116" s="43">
        <f t="shared" si="13"/>
        <v>0.13040000000000002</v>
      </c>
      <c r="R116" s="43">
        <f t="shared" si="14"/>
        <v>0.13159999999999999</v>
      </c>
      <c r="S116" s="58">
        <v>101.59999999999999</v>
      </c>
      <c r="T116" s="57">
        <v>130.40000000000001</v>
      </c>
      <c r="U116" s="57">
        <v>131.59999999999999</v>
      </c>
      <c r="Y116">
        <v>0.13040000000000002</v>
      </c>
    </row>
    <row r="117" ht="18.75">
      <c r="A117" s="41"/>
      <c r="B117" s="40" t="s">
        <v>237</v>
      </c>
      <c r="C117" s="41">
        <v>10</v>
      </c>
      <c r="D117" s="41">
        <v>0.29999999999999999</v>
      </c>
      <c r="E117" s="41">
        <v>47</v>
      </c>
      <c r="F117" s="41" t="s">
        <v>214</v>
      </c>
      <c r="G117" s="41">
        <v>45</v>
      </c>
      <c r="H117" s="41" t="s">
        <v>178</v>
      </c>
      <c r="I117" s="41">
        <v>22</v>
      </c>
      <c r="J117" s="41">
        <v>115</v>
      </c>
      <c r="K117" s="41">
        <v>49.799999999999997</v>
      </c>
      <c r="L117" s="41"/>
      <c r="M117" s="41"/>
      <c r="N117" s="41"/>
      <c r="O117" s="42">
        <v>0.34000000000000002</v>
      </c>
      <c r="P117" s="43">
        <f t="shared" si="12"/>
        <v>0.40920000000000001</v>
      </c>
      <c r="Q117" s="43">
        <f t="shared" si="13"/>
        <v>0.40160000000000001</v>
      </c>
      <c r="R117" s="43">
        <f t="shared" si="14"/>
        <v>0.436</v>
      </c>
      <c r="S117" s="58">
        <v>409.19999999999999</v>
      </c>
      <c r="T117" s="56">
        <v>401.60000000000002</v>
      </c>
      <c r="U117" s="56">
        <v>436</v>
      </c>
      <c r="Y117">
        <v>0.40160000000000001</v>
      </c>
    </row>
    <row r="118" ht="18.75">
      <c r="A118" s="41"/>
      <c r="B118" s="40" t="s">
        <v>238</v>
      </c>
      <c r="C118" s="41">
        <v>10</v>
      </c>
      <c r="D118" s="41">
        <v>0.29999999999999999</v>
      </c>
      <c r="E118" s="41">
        <v>47</v>
      </c>
      <c r="F118" s="41" t="s">
        <v>214</v>
      </c>
      <c r="G118" s="41">
        <v>45</v>
      </c>
      <c r="H118" s="41" t="s">
        <v>178</v>
      </c>
      <c r="I118" s="41">
        <v>22</v>
      </c>
      <c r="J118" s="41">
        <v>115</v>
      </c>
      <c r="K118" s="41">
        <v>49.799999999999997</v>
      </c>
      <c r="L118" s="41"/>
      <c r="M118" s="41"/>
      <c r="N118" s="41"/>
      <c r="O118" s="42">
        <v>0.029999999999999999</v>
      </c>
      <c r="P118" s="43">
        <f t="shared" si="12"/>
        <v>0.020399999999999998</v>
      </c>
      <c r="Q118" s="43">
        <f t="shared" si="13"/>
        <v>0.023100000000000002</v>
      </c>
      <c r="R118" s="43">
        <f t="shared" si="14"/>
        <v>0.020399999999999998</v>
      </c>
      <c r="S118" s="55">
        <v>20.399999999999999</v>
      </c>
      <c r="T118" s="57">
        <v>23.100000000000001</v>
      </c>
      <c r="U118" s="57">
        <v>20.399999999999999</v>
      </c>
      <c r="Y118">
        <v>0.023100000000000002</v>
      </c>
    </row>
    <row r="119" ht="18.75">
      <c r="A119" s="41"/>
      <c r="B119" s="40" t="s">
        <v>239</v>
      </c>
      <c r="C119" s="41">
        <v>10</v>
      </c>
      <c r="D119" s="41">
        <v>0.29999999999999999</v>
      </c>
      <c r="E119" s="41">
        <v>47</v>
      </c>
      <c r="F119" s="41" t="s">
        <v>214</v>
      </c>
      <c r="G119" s="41">
        <v>45</v>
      </c>
      <c r="H119" s="41" t="s">
        <v>178</v>
      </c>
      <c r="I119" s="41">
        <v>22</v>
      </c>
      <c r="J119" s="41">
        <v>115</v>
      </c>
      <c r="K119" s="41">
        <v>49.799999999999997</v>
      </c>
      <c r="L119" s="41"/>
      <c r="M119" s="41"/>
      <c r="N119" s="41"/>
      <c r="O119" s="42">
        <v>0.17000000000000001</v>
      </c>
      <c r="P119" s="43">
        <f t="shared" si="12"/>
        <v>0.070400000000000004</v>
      </c>
      <c r="Q119" s="43">
        <f t="shared" si="13"/>
        <v>0.11799999999999999</v>
      </c>
      <c r="R119" s="43">
        <f t="shared" si="14"/>
        <v>0.1288</v>
      </c>
      <c r="S119" s="58">
        <v>70.400000000000006</v>
      </c>
      <c r="T119" s="57">
        <v>118</v>
      </c>
      <c r="U119" s="57">
        <v>128.80000000000001</v>
      </c>
      <c r="V119" s="51">
        <f>SUM(Q116:Q119)</f>
        <v>0.67310000000000003</v>
      </c>
      <c r="Y119">
        <v>0.11799999999999999</v>
      </c>
    </row>
    <row r="120" ht="18.75">
      <c r="A120" s="41" t="s">
        <v>240</v>
      </c>
      <c r="B120" s="40" t="s">
        <v>241</v>
      </c>
      <c r="C120" s="41">
        <v>10</v>
      </c>
      <c r="D120" s="41">
        <v>0.29999999999999999</v>
      </c>
      <c r="E120" s="41">
        <v>47</v>
      </c>
      <c r="F120" s="41" t="s">
        <v>214</v>
      </c>
      <c r="G120" s="41">
        <v>45</v>
      </c>
      <c r="H120" s="41" t="s">
        <v>178</v>
      </c>
      <c r="I120" s="41">
        <v>2</v>
      </c>
      <c r="J120" s="41">
        <v>15</v>
      </c>
      <c r="K120" s="41">
        <v>49.799999999999997</v>
      </c>
      <c r="L120" s="41"/>
      <c r="M120" s="41"/>
      <c r="N120" s="41"/>
      <c r="O120" s="42">
        <v>0.40000000000000002</v>
      </c>
      <c r="P120" s="43">
        <f t="shared" si="12"/>
        <v>0.39360000000000001</v>
      </c>
      <c r="Q120" s="43">
        <f t="shared" si="13"/>
        <v>0.43056</v>
      </c>
      <c r="R120" s="43">
        <f t="shared" si="14"/>
        <v>0.46416000000000002</v>
      </c>
      <c r="S120" s="58">
        <v>393.60000000000002</v>
      </c>
      <c r="T120" s="60">
        <v>430.56</v>
      </c>
      <c r="U120" s="60">
        <v>464.16000000000003</v>
      </c>
      <c r="Y120">
        <v>0.43056</v>
      </c>
    </row>
    <row r="121" ht="18.75">
      <c r="A121" s="41"/>
      <c r="B121" s="40" t="s">
        <v>242</v>
      </c>
      <c r="C121" s="41">
        <v>10</v>
      </c>
      <c r="D121" s="41">
        <v>0.29999999999999999</v>
      </c>
      <c r="E121" s="41">
        <v>47</v>
      </c>
      <c r="F121" s="41" t="s">
        <v>214</v>
      </c>
      <c r="G121" s="41">
        <v>45</v>
      </c>
      <c r="H121" s="41" t="s">
        <v>178</v>
      </c>
      <c r="I121" s="41">
        <v>2</v>
      </c>
      <c r="J121" s="41">
        <v>15</v>
      </c>
      <c r="K121" s="41">
        <v>49.799999999999997</v>
      </c>
      <c r="L121" s="41"/>
      <c r="M121" s="41"/>
      <c r="N121" s="41"/>
      <c r="O121" s="42">
        <v>1.9399999999999999</v>
      </c>
      <c r="P121" s="43">
        <f t="shared" si="12"/>
        <v>2.093</v>
      </c>
      <c r="Q121" s="43">
        <f t="shared" si="13"/>
        <v>2.1440000000000001</v>
      </c>
      <c r="R121" s="43">
        <f t="shared" si="14"/>
        <v>2.27</v>
      </c>
      <c r="S121" s="59">
        <v>2093</v>
      </c>
      <c r="T121" s="60">
        <v>2144</v>
      </c>
      <c r="U121" s="60">
        <v>2270</v>
      </c>
      <c r="Y121">
        <v>2.1440000000000001</v>
      </c>
    </row>
    <row r="122" ht="18.75">
      <c r="A122" s="41"/>
      <c r="B122" s="40" t="s">
        <v>243</v>
      </c>
      <c r="C122" s="41">
        <v>10</v>
      </c>
      <c r="D122" s="41">
        <v>0.29999999999999999</v>
      </c>
      <c r="E122" s="41">
        <v>47</v>
      </c>
      <c r="F122" s="41" t="s">
        <v>214</v>
      </c>
      <c r="G122" s="41">
        <v>45</v>
      </c>
      <c r="H122" s="41" t="s">
        <v>178</v>
      </c>
      <c r="I122" s="41">
        <v>2</v>
      </c>
      <c r="J122" s="41">
        <v>15</v>
      </c>
      <c r="K122" s="41">
        <v>49.799999999999997</v>
      </c>
      <c r="L122" s="41"/>
      <c r="M122" s="41"/>
      <c r="N122" s="41"/>
      <c r="O122" s="42">
        <v>0.45000000000000001</v>
      </c>
      <c r="P122" s="43">
        <f t="shared" si="12"/>
        <v>0.37248000000000003</v>
      </c>
      <c r="Q122" s="43">
        <f t="shared" si="13"/>
        <v>0.31536000000000003</v>
      </c>
      <c r="R122" s="43">
        <f t="shared" si="14"/>
        <v>0.32207999999999998</v>
      </c>
      <c r="S122" s="59">
        <v>372.48000000000002</v>
      </c>
      <c r="T122" s="60">
        <v>315.36000000000001</v>
      </c>
      <c r="U122" s="60">
        <v>322.07999999999998</v>
      </c>
      <c r="Y122">
        <v>0.31536000000000003</v>
      </c>
    </row>
    <row r="123" ht="18.75">
      <c r="A123" s="41"/>
      <c r="B123" s="40" t="s">
        <v>244</v>
      </c>
      <c r="C123" s="41">
        <v>10</v>
      </c>
      <c r="D123" s="41">
        <v>0.29999999999999999</v>
      </c>
      <c r="E123" s="41">
        <v>47</v>
      </c>
      <c r="F123" s="41" t="s">
        <v>214</v>
      </c>
      <c r="G123" s="41">
        <v>45</v>
      </c>
      <c r="H123" s="41" t="s">
        <v>178</v>
      </c>
      <c r="I123" s="41">
        <v>2</v>
      </c>
      <c r="J123" s="41">
        <v>15</v>
      </c>
      <c r="K123" s="41">
        <v>49.799999999999997</v>
      </c>
      <c r="L123" s="41"/>
      <c r="M123" s="41"/>
      <c r="N123" s="41"/>
      <c r="O123" s="42">
        <v>0</v>
      </c>
      <c r="P123" s="43">
        <f t="shared" si="12"/>
        <v>0.0095999999999999992</v>
      </c>
      <c r="Q123" s="43">
        <f t="shared" si="13"/>
        <v>0.024480000000000002</v>
      </c>
      <c r="R123" s="43">
        <f t="shared" si="14"/>
        <v>0.0091199999999999996</v>
      </c>
      <c r="S123" s="59">
        <v>9.5999999999999996</v>
      </c>
      <c r="T123" s="60">
        <v>24.48</v>
      </c>
      <c r="U123" s="60">
        <v>9.1199999999999992</v>
      </c>
      <c r="Y123">
        <v>0.024480000000000002</v>
      </c>
    </row>
    <row r="124" ht="18.75">
      <c r="A124" s="41"/>
      <c r="B124" s="40" t="s">
        <v>245</v>
      </c>
      <c r="C124" s="41">
        <v>10</v>
      </c>
      <c r="D124" s="41">
        <v>0.29999999999999999</v>
      </c>
      <c r="E124" s="41">
        <v>47</v>
      </c>
      <c r="F124" s="41" t="s">
        <v>214</v>
      </c>
      <c r="G124" s="41">
        <v>45</v>
      </c>
      <c r="H124" s="41" t="s">
        <v>178</v>
      </c>
      <c r="I124" s="41">
        <v>2</v>
      </c>
      <c r="J124" s="41">
        <v>15</v>
      </c>
      <c r="K124" s="41">
        <v>49.799999999999997</v>
      </c>
      <c r="L124" s="41"/>
      <c r="M124" s="41"/>
      <c r="N124" s="41"/>
      <c r="O124" s="42">
        <v>0</v>
      </c>
      <c r="P124" s="43">
        <f t="shared" si="12"/>
        <v>0.47088000000000002</v>
      </c>
      <c r="Q124" s="43">
        <f t="shared" si="13"/>
        <v>0.47016000000000002</v>
      </c>
      <c r="R124" s="43">
        <f t="shared" si="14"/>
        <v>0.49968000000000001</v>
      </c>
      <c r="S124" s="59">
        <v>470.88</v>
      </c>
      <c r="T124" s="57">
        <v>470.16000000000003</v>
      </c>
      <c r="U124" s="60">
        <v>499.68000000000001</v>
      </c>
      <c r="Y124">
        <v>0.47016000000000002</v>
      </c>
    </row>
    <row r="125" ht="18.75">
      <c r="A125" s="41"/>
      <c r="B125" s="40" t="s">
        <v>246</v>
      </c>
      <c r="C125" s="41">
        <v>10</v>
      </c>
      <c r="D125" s="41">
        <v>0.29999999999999999</v>
      </c>
      <c r="E125" s="41">
        <v>47</v>
      </c>
      <c r="F125" s="41" t="s">
        <v>214</v>
      </c>
      <c r="G125" s="41">
        <v>45</v>
      </c>
      <c r="H125" s="41" t="s">
        <v>178</v>
      </c>
      <c r="I125" s="41">
        <v>2</v>
      </c>
      <c r="J125" s="41">
        <v>15</v>
      </c>
      <c r="K125" s="41">
        <v>49.799999999999997</v>
      </c>
      <c r="L125" s="41"/>
      <c r="M125" s="41"/>
      <c r="N125" s="41"/>
      <c r="O125" s="42">
        <v>2.1499999999999999</v>
      </c>
      <c r="P125" s="43">
        <f t="shared" si="12"/>
        <v>1.276</v>
      </c>
      <c r="Q125" s="43">
        <f t="shared" si="13"/>
        <v>1.6759999999999999</v>
      </c>
      <c r="R125" s="43">
        <f t="shared" si="14"/>
        <v>1.6839999999999999</v>
      </c>
      <c r="S125" s="59">
        <v>1276</v>
      </c>
      <c r="T125" s="60">
        <v>1676</v>
      </c>
      <c r="U125" s="60">
        <v>1684</v>
      </c>
      <c r="Y125">
        <v>1.6759999999999999</v>
      </c>
    </row>
    <row r="126" ht="18.75">
      <c r="A126" s="41"/>
      <c r="B126" s="40" t="s">
        <v>247</v>
      </c>
      <c r="C126" s="41">
        <v>10</v>
      </c>
      <c r="D126" s="41">
        <v>0.29999999999999999</v>
      </c>
      <c r="E126" s="41">
        <v>47</v>
      </c>
      <c r="F126" s="41" t="s">
        <v>214</v>
      </c>
      <c r="G126" s="41">
        <v>45</v>
      </c>
      <c r="H126" s="41" t="s">
        <v>178</v>
      </c>
      <c r="I126" s="41">
        <v>2</v>
      </c>
      <c r="J126" s="41">
        <v>15</v>
      </c>
      <c r="K126" s="41">
        <v>49.799999999999997</v>
      </c>
      <c r="L126" s="41"/>
      <c r="M126" s="41"/>
      <c r="N126" s="41"/>
      <c r="O126" s="42">
        <v>0.85999999999999999</v>
      </c>
      <c r="P126" s="43">
        <f t="shared" si="12"/>
        <v>1.516</v>
      </c>
      <c r="Q126" s="43">
        <f t="shared" si="13"/>
        <v>1.5900000000000001</v>
      </c>
      <c r="R126" s="43">
        <f t="shared" si="14"/>
        <v>1.607</v>
      </c>
      <c r="S126" s="59">
        <v>1516</v>
      </c>
      <c r="T126" s="60">
        <v>1590</v>
      </c>
      <c r="U126" s="60">
        <v>1607</v>
      </c>
      <c r="Y126">
        <v>1.5900000000000001</v>
      </c>
    </row>
    <row r="127" ht="18.75">
      <c r="A127" s="41"/>
      <c r="B127" s="40" t="s">
        <v>248</v>
      </c>
      <c r="C127" s="41">
        <v>10</v>
      </c>
      <c r="D127" s="41">
        <v>0.29999999999999999</v>
      </c>
      <c r="E127" s="41">
        <v>47</v>
      </c>
      <c r="F127" s="41" t="s">
        <v>214</v>
      </c>
      <c r="G127" s="41">
        <v>45</v>
      </c>
      <c r="H127" s="41" t="s">
        <v>178</v>
      </c>
      <c r="I127" s="41">
        <v>2</v>
      </c>
      <c r="J127" s="41">
        <v>15</v>
      </c>
      <c r="K127" s="41">
        <v>49.799999999999997</v>
      </c>
      <c r="L127" s="41"/>
      <c r="M127" s="41"/>
      <c r="N127" s="41"/>
      <c r="O127" s="42">
        <v>0</v>
      </c>
      <c r="P127" s="43">
        <f t="shared" si="12"/>
        <v>0</v>
      </c>
      <c r="Q127" s="43">
        <f t="shared" si="13"/>
        <v>0</v>
      </c>
      <c r="R127" s="43">
        <f t="shared" si="14"/>
        <v>0</v>
      </c>
      <c r="S127" s="79"/>
      <c r="T127" s="80"/>
      <c r="U127" s="80"/>
      <c r="Y127">
        <v>0</v>
      </c>
    </row>
    <row r="128" ht="18.75">
      <c r="A128" s="41"/>
      <c r="B128" s="40" t="s">
        <v>249</v>
      </c>
      <c r="C128" s="41">
        <v>10</v>
      </c>
      <c r="D128" s="41">
        <v>0.29999999999999999</v>
      </c>
      <c r="E128" s="41">
        <v>47</v>
      </c>
      <c r="F128" s="41" t="s">
        <v>214</v>
      </c>
      <c r="G128" s="41">
        <v>45</v>
      </c>
      <c r="H128" s="41" t="s">
        <v>178</v>
      </c>
      <c r="I128" s="41">
        <v>2</v>
      </c>
      <c r="J128" s="41">
        <v>15</v>
      </c>
      <c r="K128" s="41">
        <v>49.799999999999997</v>
      </c>
      <c r="L128" s="41"/>
      <c r="M128" s="41"/>
      <c r="N128" s="41"/>
      <c r="O128" s="42">
        <v>1.1499999999999999</v>
      </c>
      <c r="P128" s="43">
        <f t="shared" si="12"/>
        <v>0.88991999999999993</v>
      </c>
      <c r="Q128" s="43">
        <f t="shared" si="13"/>
        <v>0.91200000000000003</v>
      </c>
      <c r="R128" s="43">
        <f t="shared" si="14"/>
        <v>0.96479999999999999</v>
      </c>
      <c r="S128" s="44">
        <v>889.91999999999996</v>
      </c>
      <c r="T128" s="45">
        <v>912</v>
      </c>
      <c r="U128" s="45">
        <v>964.79999999999995</v>
      </c>
      <c r="Y128">
        <v>0.91200000000000003</v>
      </c>
    </row>
    <row r="129" ht="18.75">
      <c r="A129" s="41"/>
      <c r="B129" s="40" t="s">
        <v>250</v>
      </c>
      <c r="C129" s="41">
        <v>10</v>
      </c>
      <c r="D129" s="41">
        <v>0.29999999999999999</v>
      </c>
      <c r="E129" s="41">
        <v>47</v>
      </c>
      <c r="F129" s="41" t="s">
        <v>214</v>
      </c>
      <c r="G129" s="41">
        <v>45</v>
      </c>
      <c r="H129" s="41" t="s">
        <v>178</v>
      </c>
      <c r="I129" s="41">
        <v>2</v>
      </c>
      <c r="J129" s="41">
        <v>15</v>
      </c>
      <c r="K129" s="41">
        <v>49.799999999999997</v>
      </c>
      <c r="L129" s="41"/>
      <c r="M129" s="41"/>
      <c r="N129" s="41"/>
      <c r="O129" s="42">
        <v>0.48999999999999999</v>
      </c>
      <c r="P129" s="43">
        <f t="shared" si="12"/>
        <v>0.36480000000000001</v>
      </c>
      <c r="Q129" s="43">
        <f t="shared" si="13"/>
        <v>0.41567999999999999</v>
      </c>
      <c r="R129" s="43">
        <f t="shared" si="14"/>
        <v>0.37824000000000002</v>
      </c>
      <c r="S129" s="59">
        <v>364.80000000000001</v>
      </c>
      <c r="T129" s="57">
        <v>415.68000000000001</v>
      </c>
      <c r="U129" s="60">
        <v>378.24000000000001</v>
      </c>
      <c r="V129" s="51">
        <f>SUM(Q120:Q129)</f>
        <v>7.9782399999999996</v>
      </c>
      <c r="Y129">
        <v>0.41567999999999999</v>
      </c>
    </row>
    <row r="130" ht="18.75">
      <c r="A130" s="41" t="s">
        <v>251</v>
      </c>
      <c r="B130" s="40" t="s">
        <v>252</v>
      </c>
      <c r="C130" s="41">
        <v>10</v>
      </c>
      <c r="D130" s="41">
        <v>0.29999999999999999</v>
      </c>
      <c r="E130" s="41">
        <v>47</v>
      </c>
      <c r="F130" s="41" t="s">
        <v>253</v>
      </c>
      <c r="G130" s="41">
        <v>55</v>
      </c>
      <c r="H130" s="41" t="s">
        <v>254</v>
      </c>
      <c r="I130" s="41"/>
      <c r="J130" s="41" t="s">
        <v>112</v>
      </c>
      <c r="K130" s="41" t="s">
        <v>112</v>
      </c>
      <c r="L130" s="41"/>
      <c r="M130" s="41"/>
      <c r="N130" s="41"/>
      <c r="O130" s="42">
        <v>1.05</v>
      </c>
      <c r="P130" s="43">
        <f t="shared" si="12"/>
        <v>1.044</v>
      </c>
      <c r="Q130" s="43">
        <f t="shared" si="13"/>
        <v>2.028</v>
      </c>
      <c r="R130" s="43">
        <f t="shared" si="14"/>
        <v>1.6499999999999999</v>
      </c>
      <c r="S130" s="59">
        <v>1044</v>
      </c>
      <c r="T130" s="60">
        <v>2028</v>
      </c>
      <c r="U130" s="60">
        <v>1650</v>
      </c>
    </row>
    <row r="131" ht="18.75">
      <c r="A131" s="41"/>
      <c r="B131" s="40" t="s">
        <v>255</v>
      </c>
      <c r="C131" s="41">
        <v>10</v>
      </c>
      <c r="D131" s="41">
        <v>0.29999999999999999</v>
      </c>
      <c r="E131" s="41">
        <v>47</v>
      </c>
      <c r="F131" s="41" t="s">
        <v>253</v>
      </c>
      <c r="G131" s="41">
        <v>55</v>
      </c>
      <c r="H131" s="41" t="s">
        <v>254</v>
      </c>
      <c r="I131" s="41"/>
      <c r="J131" s="41" t="s">
        <v>112</v>
      </c>
      <c r="K131" s="41" t="s">
        <v>112</v>
      </c>
      <c r="L131" s="41"/>
      <c r="M131" s="41"/>
      <c r="N131" s="41"/>
      <c r="O131" s="42">
        <v>0.51000000000000001</v>
      </c>
      <c r="P131" s="43">
        <f t="shared" si="12"/>
        <v>0.49248000000000003</v>
      </c>
      <c r="Q131" s="43">
        <f t="shared" si="13"/>
        <v>0.97775999999999996</v>
      </c>
      <c r="R131" s="43">
        <f t="shared" si="14"/>
        <v>1.103</v>
      </c>
      <c r="S131" s="59">
        <v>492.48000000000002</v>
      </c>
      <c r="T131" s="62">
        <v>977.75999999999999</v>
      </c>
      <c r="U131" s="62">
        <v>1103</v>
      </c>
    </row>
    <row r="132" ht="18.75">
      <c r="A132" s="41"/>
      <c r="B132" s="40" t="s">
        <v>256</v>
      </c>
      <c r="C132" s="41">
        <v>10</v>
      </c>
      <c r="D132" s="41">
        <v>0.29999999999999999</v>
      </c>
      <c r="E132" s="41">
        <v>47</v>
      </c>
      <c r="F132" s="41" t="s">
        <v>253</v>
      </c>
      <c r="G132" s="41">
        <v>55</v>
      </c>
      <c r="H132" s="41" t="s">
        <v>254</v>
      </c>
      <c r="I132" s="41"/>
      <c r="J132" s="41" t="s">
        <v>112</v>
      </c>
      <c r="K132" s="41" t="s">
        <v>112</v>
      </c>
      <c r="L132" s="41"/>
      <c r="M132" s="41"/>
      <c r="N132" s="41"/>
      <c r="O132" s="42">
        <v>0.58999999999999997</v>
      </c>
      <c r="P132" s="43">
        <f t="shared" si="12"/>
        <v>0.58751999999999993</v>
      </c>
      <c r="Q132" s="43">
        <f t="shared" si="13"/>
        <v>0.97775999999999996</v>
      </c>
      <c r="R132" s="43">
        <f t="shared" si="14"/>
        <v>0.77615999999999996</v>
      </c>
      <c r="S132" s="58">
        <v>587.51999999999998</v>
      </c>
      <c r="T132" s="57">
        <v>977.75999999999999</v>
      </c>
      <c r="U132" s="45">
        <v>776.15999999999997</v>
      </c>
    </row>
    <row r="133" ht="18.75">
      <c r="A133" s="41"/>
      <c r="B133" s="40" t="s">
        <v>257</v>
      </c>
      <c r="C133" s="41">
        <v>10</v>
      </c>
      <c r="D133" s="41">
        <v>0.29999999999999999</v>
      </c>
      <c r="E133" s="41">
        <v>47</v>
      </c>
      <c r="F133" s="41" t="s">
        <v>253</v>
      </c>
      <c r="G133" s="41">
        <v>55</v>
      </c>
      <c r="H133" s="41" t="s">
        <v>254</v>
      </c>
      <c r="I133" s="41"/>
      <c r="J133" s="41" t="s">
        <v>112</v>
      </c>
      <c r="K133" s="41" t="s">
        <v>112</v>
      </c>
      <c r="L133" s="41"/>
      <c r="M133" s="41"/>
      <c r="N133" s="41"/>
      <c r="O133" s="42">
        <v>0.80000000000000004</v>
      </c>
      <c r="P133" s="43">
        <f t="shared" si="12"/>
        <v>1.123</v>
      </c>
      <c r="Q133" s="43">
        <f t="shared" si="13"/>
        <v>1.6679999999999999</v>
      </c>
      <c r="R133" s="43">
        <f t="shared" si="14"/>
        <v>1.5529999999999999</v>
      </c>
      <c r="S133" s="59">
        <v>1123</v>
      </c>
      <c r="T133" s="60">
        <v>1668</v>
      </c>
      <c r="U133" s="60">
        <v>1553</v>
      </c>
    </row>
    <row r="134" ht="18.75">
      <c r="A134" s="41"/>
      <c r="B134" s="40" t="s">
        <v>258</v>
      </c>
      <c r="C134" s="41">
        <v>10</v>
      </c>
      <c r="D134" s="41">
        <v>0.29999999999999999</v>
      </c>
      <c r="E134" s="41">
        <v>47</v>
      </c>
      <c r="F134" s="41" t="s">
        <v>253</v>
      </c>
      <c r="G134" s="41">
        <v>55</v>
      </c>
      <c r="H134" s="41" t="s">
        <v>254</v>
      </c>
      <c r="I134" s="41"/>
      <c r="J134" s="41" t="s">
        <v>112</v>
      </c>
      <c r="K134" s="41" t="s">
        <v>112</v>
      </c>
      <c r="L134" s="41"/>
      <c r="M134" s="41"/>
      <c r="N134" s="41"/>
      <c r="O134" s="42">
        <v>1.21</v>
      </c>
      <c r="P134" s="43">
        <f t="shared" si="12"/>
        <v>0.36431999999999998</v>
      </c>
      <c r="Q134" s="43">
        <f t="shared" si="13"/>
        <v>0.72287999999999997</v>
      </c>
      <c r="R134" s="43">
        <f t="shared" si="14"/>
        <v>0.78767999999999994</v>
      </c>
      <c r="S134" s="59">
        <v>364.31999999999999</v>
      </c>
      <c r="T134" s="60">
        <v>722.88</v>
      </c>
      <c r="U134" s="60">
        <v>787.67999999999995</v>
      </c>
    </row>
    <row r="135" ht="18.75">
      <c r="A135" s="41"/>
      <c r="B135" s="40" t="s">
        <v>259</v>
      </c>
      <c r="C135" s="41">
        <v>10</v>
      </c>
      <c r="D135" s="41">
        <v>0.29999999999999999</v>
      </c>
      <c r="E135" s="41">
        <v>47</v>
      </c>
      <c r="F135" s="41" t="s">
        <v>253</v>
      </c>
      <c r="G135" s="41">
        <v>55</v>
      </c>
      <c r="H135" s="41" t="s">
        <v>254</v>
      </c>
      <c r="I135" s="41"/>
      <c r="J135" s="41" t="s">
        <v>112</v>
      </c>
      <c r="K135" s="41" t="s">
        <v>112</v>
      </c>
      <c r="L135" s="41"/>
      <c r="M135" s="41"/>
      <c r="N135" s="41"/>
      <c r="O135" s="42">
        <v>0.93999999999999995</v>
      </c>
      <c r="P135" s="43">
        <f t="shared" si="12"/>
        <v>0.0018</v>
      </c>
      <c r="Q135" s="43">
        <f t="shared" si="13"/>
        <v>0.0018</v>
      </c>
      <c r="R135" s="43">
        <f t="shared" si="14"/>
        <v>0.0014399999999999999</v>
      </c>
      <c r="S135" s="59">
        <v>1.8</v>
      </c>
      <c r="T135" s="60">
        <v>1.8</v>
      </c>
      <c r="U135" s="57">
        <v>1.4399999999999999</v>
      </c>
    </row>
    <row r="136" ht="18.75">
      <c r="A136" s="41"/>
      <c r="B136" s="40" t="s">
        <v>260</v>
      </c>
      <c r="C136" s="41">
        <v>10</v>
      </c>
      <c r="D136" s="41">
        <v>0.29999999999999999</v>
      </c>
      <c r="E136" s="41">
        <v>47</v>
      </c>
      <c r="F136" s="41" t="s">
        <v>253</v>
      </c>
      <c r="G136" s="41">
        <v>55</v>
      </c>
      <c r="H136" s="41" t="s">
        <v>254</v>
      </c>
      <c r="I136" s="41"/>
      <c r="J136" s="41" t="s">
        <v>112</v>
      </c>
      <c r="K136" s="41" t="s">
        <v>112</v>
      </c>
      <c r="L136" s="41"/>
      <c r="M136" s="41"/>
      <c r="N136" s="41"/>
      <c r="O136" s="42">
        <v>0.84999999999999998</v>
      </c>
      <c r="P136" s="43">
        <f t="shared" si="12"/>
        <v>0</v>
      </c>
      <c r="Q136" s="43">
        <f t="shared" si="13"/>
        <v>0</v>
      </c>
      <c r="R136" s="43">
        <f t="shared" si="14"/>
        <v>0</v>
      </c>
      <c r="S136" s="79"/>
      <c r="T136" s="80"/>
      <c r="U136" s="80"/>
    </row>
    <row r="137" ht="18.75">
      <c r="A137" s="41"/>
      <c r="B137" s="40" t="s">
        <v>261</v>
      </c>
      <c r="C137" s="41">
        <v>10</v>
      </c>
      <c r="D137" s="41">
        <v>0.29999999999999999</v>
      </c>
      <c r="E137" s="41">
        <v>47</v>
      </c>
      <c r="F137" s="41" t="s">
        <v>253</v>
      </c>
      <c r="G137" s="41">
        <v>55</v>
      </c>
      <c r="H137" s="41" t="s">
        <v>254</v>
      </c>
      <c r="I137" s="41"/>
      <c r="J137" s="41" t="s">
        <v>112</v>
      </c>
      <c r="K137" s="41" t="s">
        <v>112</v>
      </c>
      <c r="L137" s="41"/>
      <c r="M137" s="41"/>
      <c r="N137" s="41"/>
      <c r="O137" s="42">
        <v>2.0699999999999998</v>
      </c>
      <c r="P137" s="43">
        <f t="shared" si="12"/>
        <v>1.581</v>
      </c>
      <c r="Q137" s="43">
        <f t="shared" si="13"/>
        <v>2.9929999999999999</v>
      </c>
      <c r="R137" s="43">
        <f t="shared" si="14"/>
        <v>3.4079999999999999</v>
      </c>
      <c r="S137" s="59">
        <v>1581</v>
      </c>
      <c r="T137" s="60">
        <v>2993</v>
      </c>
      <c r="U137" s="60">
        <v>3408</v>
      </c>
    </row>
    <row r="138" ht="18.75">
      <c r="A138" s="41"/>
      <c r="B138" s="40" t="s">
        <v>262</v>
      </c>
      <c r="C138" s="41">
        <v>10</v>
      </c>
      <c r="D138" s="41">
        <v>0.29999999999999999</v>
      </c>
      <c r="E138" s="41">
        <v>47</v>
      </c>
      <c r="F138" s="41" t="s">
        <v>253</v>
      </c>
      <c r="G138" s="41">
        <v>55</v>
      </c>
      <c r="H138" s="41" t="s">
        <v>254</v>
      </c>
      <c r="I138" s="41"/>
      <c r="J138" s="41" t="s">
        <v>112</v>
      </c>
      <c r="K138" s="41" t="s">
        <v>112</v>
      </c>
      <c r="L138" s="41"/>
      <c r="M138" s="41"/>
      <c r="N138" s="41"/>
      <c r="O138" s="42">
        <v>0</v>
      </c>
      <c r="P138" s="43">
        <f t="shared" si="12"/>
        <v>0.83399999999999996</v>
      </c>
      <c r="Q138" s="43">
        <f t="shared" si="13"/>
        <v>1.238</v>
      </c>
      <c r="R138" s="43">
        <f t="shared" si="14"/>
        <v>1.0529999999999999</v>
      </c>
      <c r="S138" s="58">
        <v>834</v>
      </c>
      <c r="T138" s="62">
        <v>1238</v>
      </c>
      <c r="U138" s="62">
        <v>1053</v>
      </c>
    </row>
    <row r="139" ht="18.75">
      <c r="A139" s="41"/>
      <c r="B139" s="40" t="s">
        <v>263</v>
      </c>
      <c r="C139" s="41">
        <v>10</v>
      </c>
      <c r="D139" s="41">
        <v>0.29999999999999999</v>
      </c>
      <c r="E139" s="41">
        <v>47</v>
      </c>
      <c r="F139" s="41" t="s">
        <v>253</v>
      </c>
      <c r="G139" s="41">
        <v>55</v>
      </c>
      <c r="H139" s="41" t="s">
        <v>254</v>
      </c>
      <c r="I139" s="41"/>
      <c r="J139" s="41" t="s">
        <v>112</v>
      </c>
      <c r="K139" s="41" t="s">
        <v>112</v>
      </c>
      <c r="L139" s="41"/>
      <c r="M139" s="41"/>
      <c r="N139" s="41"/>
      <c r="O139" s="42">
        <v>0</v>
      </c>
      <c r="P139" s="43">
        <f t="shared" si="12"/>
        <v>0.76932</v>
      </c>
      <c r="Q139" s="43">
        <f t="shared" si="13"/>
        <v>0.79236000000000006</v>
      </c>
      <c r="R139" s="43">
        <f t="shared" si="14"/>
        <v>0.77400000000000002</v>
      </c>
      <c r="S139" s="59">
        <v>769.32000000000005</v>
      </c>
      <c r="T139" s="60">
        <v>792.36000000000001</v>
      </c>
      <c r="U139" s="60">
        <v>774</v>
      </c>
    </row>
    <row r="140" ht="18.75">
      <c r="A140" s="41"/>
      <c r="B140" s="40" t="s">
        <v>264</v>
      </c>
      <c r="C140" s="41">
        <v>10</v>
      </c>
      <c r="D140" s="41">
        <v>0.29999999999999999</v>
      </c>
      <c r="E140" s="41">
        <v>47</v>
      </c>
      <c r="F140" s="41" t="s">
        <v>253</v>
      </c>
      <c r="G140" s="41">
        <v>55</v>
      </c>
      <c r="H140" s="41" t="s">
        <v>254</v>
      </c>
      <c r="I140" s="41"/>
      <c r="J140" s="41" t="s">
        <v>112</v>
      </c>
      <c r="K140" s="41" t="s">
        <v>112</v>
      </c>
      <c r="L140" s="41"/>
      <c r="M140" s="41"/>
      <c r="N140" s="41"/>
      <c r="O140" s="42">
        <v>0.31</v>
      </c>
      <c r="P140" s="43">
        <f t="shared" si="12"/>
        <v>0.16991999999999999</v>
      </c>
      <c r="Q140" s="43">
        <f t="shared" si="13"/>
        <v>0.76896000000000009</v>
      </c>
      <c r="R140" s="43">
        <f t="shared" si="14"/>
        <v>0.36431999999999998</v>
      </c>
      <c r="S140" s="59">
        <v>169.91999999999999</v>
      </c>
      <c r="T140" s="60">
        <v>768.96000000000004</v>
      </c>
      <c r="U140" s="60">
        <v>364.31999999999999</v>
      </c>
    </row>
    <row r="141" ht="18.75">
      <c r="A141" s="41"/>
      <c r="B141" s="40" t="s">
        <v>265</v>
      </c>
      <c r="C141" s="41">
        <v>10</v>
      </c>
      <c r="D141" s="41">
        <v>0.29999999999999999</v>
      </c>
      <c r="E141" s="41">
        <v>47</v>
      </c>
      <c r="F141" s="41" t="s">
        <v>253</v>
      </c>
      <c r="G141" s="41">
        <v>55</v>
      </c>
      <c r="H141" s="41" t="s">
        <v>254</v>
      </c>
      <c r="I141" s="41"/>
      <c r="J141" s="41" t="s">
        <v>112</v>
      </c>
      <c r="K141" s="41" t="s">
        <v>112</v>
      </c>
      <c r="L141" s="41"/>
      <c r="M141" s="41"/>
      <c r="N141" s="41"/>
      <c r="O141" s="42">
        <v>0.57999999999999996</v>
      </c>
      <c r="P141" s="43">
        <f t="shared" si="12"/>
        <v>0.74879999999999991</v>
      </c>
      <c r="Q141" s="43">
        <f t="shared" si="13"/>
        <v>1.0680000000000001</v>
      </c>
      <c r="R141" s="43">
        <f t="shared" si="14"/>
        <v>0.94176000000000004</v>
      </c>
      <c r="S141" s="59">
        <v>748.79999999999995</v>
      </c>
      <c r="T141" s="60">
        <v>1068</v>
      </c>
      <c r="U141" s="60">
        <v>941.75999999999999</v>
      </c>
    </row>
    <row r="142" ht="18.75">
      <c r="A142" s="41"/>
      <c r="B142" s="40" t="s">
        <v>266</v>
      </c>
      <c r="C142" s="41">
        <v>10</v>
      </c>
      <c r="D142" s="41">
        <v>0.29999999999999999</v>
      </c>
      <c r="E142" s="41">
        <v>47</v>
      </c>
      <c r="F142" s="41" t="s">
        <v>253</v>
      </c>
      <c r="G142" s="41">
        <v>55</v>
      </c>
      <c r="H142" s="41" t="s">
        <v>254</v>
      </c>
      <c r="I142" s="41"/>
      <c r="J142" s="41" t="s">
        <v>112</v>
      </c>
      <c r="K142" s="41" t="s">
        <v>112</v>
      </c>
      <c r="L142" s="41"/>
      <c r="M142" s="41"/>
      <c r="N142" s="41"/>
      <c r="O142" s="42">
        <v>2.2200000000000002</v>
      </c>
      <c r="P142" s="43">
        <f t="shared" si="12"/>
        <v>0.98208000000000006</v>
      </c>
      <c r="Q142" s="43">
        <f t="shared" si="13"/>
        <v>1.9159999999999999</v>
      </c>
      <c r="R142" s="43">
        <f t="shared" si="14"/>
        <v>1.931</v>
      </c>
      <c r="S142" s="59">
        <v>982.08000000000004</v>
      </c>
      <c r="T142" s="62">
        <v>1916</v>
      </c>
      <c r="U142" s="60">
        <v>1931</v>
      </c>
    </row>
    <row r="143" ht="18.75">
      <c r="A143" s="41"/>
      <c r="B143" s="40" t="s">
        <v>267</v>
      </c>
      <c r="C143" s="41">
        <v>10</v>
      </c>
      <c r="D143" s="41">
        <v>0.29999999999999999</v>
      </c>
      <c r="E143" s="41">
        <v>47</v>
      </c>
      <c r="F143" s="41" t="s">
        <v>253</v>
      </c>
      <c r="G143" s="41">
        <v>55</v>
      </c>
      <c r="H143" s="41" t="s">
        <v>254</v>
      </c>
      <c r="I143" s="41"/>
      <c r="J143" s="41" t="s">
        <v>112</v>
      </c>
      <c r="K143" s="41" t="s">
        <v>112</v>
      </c>
      <c r="L143" s="41"/>
      <c r="M143" s="41"/>
      <c r="N143" s="41"/>
      <c r="O143" s="42">
        <v>0.48999999999999999</v>
      </c>
      <c r="P143" s="43">
        <f t="shared" si="12"/>
        <v>0.34704000000000002</v>
      </c>
      <c r="Q143" s="43">
        <f t="shared" si="13"/>
        <v>0.79488000000000003</v>
      </c>
      <c r="R143" s="43">
        <f t="shared" si="14"/>
        <v>0.57167999999999997</v>
      </c>
      <c r="S143" s="59">
        <v>347.04000000000002</v>
      </c>
      <c r="T143" s="60">
        <v>794.88</v>
      </c>
      <c r="U143" s="60">
        <v>571.67999999999995</v>
      </c>
    </row>
    <row r="144" ht="18.75">
      <c r="A144" s="41"/>
      <c r="B144" s="40" t="s">
        <v>268</v>
      </c>
      <c r="C144" s="41">
        <v>10</v>
      </c>
      <c r="D144" s="41">
        <v>0.29999999999999999</v>
      </c>
      <c r="E144" s="41">
        <v>47</v>
      </c>
      <c r="F144" s="41" t="s">
        <v>253</v>
      </c>
      <c r="G144" s="41">
        <v>55</v>
      </c>
      <c r="H144" s="41" t="s">
        <v>254</v>
      </c>
      <c r="I144" s="41"/>
      <c r="J144" s="41" t="s">
        <v>112</v>
      </c>
      <c r="K144" s="41" t="s">
        <v>112</v>
      </c>
      <c r="L144" s="41"/>
      <c r="M144" s="41"/>
      <c r="N144" s="41"/>
      <c r="O144" s="42">
        <v>2.3999999999999999</v>
      </c>
      <c r="P144" s="43">
        <f t="shared" si="12"/>
        <v>0.0043200000000000001</v>
      </c>
      <c r="Q144" s="43">
        <f t="shared" si="13"/>
        <v>0.012960000000000001</v>
      </c>
      <c r="R144" s="43">
        <f t="shared" si="14"/>
        <v>0.0057599999999999995</v>
      </c>
      <c r="S144" s="58">
        <v>4.3200000000000003</v>
      </c>
      <c r="T144" s="60">
        <v>12.960000000000001</v>
      </c>
      <c r="U144" s="60">
        <v>5.7599999999999998</v>
      </c>
      <c r="V144" s="51">
        <f>SUM(Q130:Q144)</f>
        <v>15.960359999999998</v>
      </c>
    </row>
    <row r="145" ht="18.75">
      <c r="A145" s="41" t="s">
        <v>269</v>
      </c>
      <c r="B145" s="40" t="s">
        <v>270</v>
      </c>
      <c r="C145" s="41">
        <v>11</v>
      </c>
      <c r="D145" s="41">
        <v>0.29999999999999999</v>
      </c>
      <c r="E145" s="41">
        <v>46.799999999999997</v>
      </c>
      <c r="F145" s="41" t="s">
        <v>271</v>
      </c>
      <c r="G145" s="41">
        <v>60</v>
      </c>
      <c r="H145" s="41" t="s">
        <v>254</v>
      </c>
      <c r="I145" s="41"/>
      <c r="J145" s="41" t="s">
        <v>112</v>
      </c>
      <c r="K145" s="41" t="s">
        <v>112</v>
      </c>
      <c r="L145" s="41"/>
      <c r="M145" s="41"/>
      <c r="N145" s="41"/>
      <c r="O145" s="42">
        <v>0</v>
      </c>
      <c r="P145" s="43">
        <f t="shared" si="12"/>
        <v>0</v>
      </c>
      <c r="Q145" s="43">
        <f t="shared" si="13"/>
        <v>0</v>
      </c>
      <c r="R145" s="43">
        <f t="shared" si="14"/>
        <v>0</v>
      </c>
      <c r="S145" s="79"/>
      <c r="T145" s="81"/>
      <c r="U145" s="81"/>
    </row>
    <row r="146" ht="18.75">
      <c r="A146" s="41"/>
      <c r="B146" s="40" t="s">
        <v>272</v>
      </c>
      <c r="C146" s="41">
        <v>11</v>
      </c>
      <c r="D146" s="41">
        <v>0.29999999999999999</v>
      </c>
      <c r="E146" s="41">
        <v>46.799999999999997</v>
      </c>
      <c r="F146" s="41" t="s">
        <v>271</v>
      </c>
      <c r="G146" s="41">
        <v>60</v>
      </c>
      <c r="H146" s="41" t="s">
        <v>254</v>
      </c>
      <c r="I146" s="41"/>
      <c r="J146" s="41" t="s">
        <v>112</v>
      </c>
      <c r="K146" s="41" t="s">
        <v>112</v>
      </c>
      <c r="L146" s="41"/>
      <c r="M146" s="41"/>
      <c r="N146" s="41"/>
      <c r="O146" s="42">
        <v>0.58999999999999997</v>
      </c>
      <c r="P146" s="43">
        <f t="shared" si="12"/>
        <v>0.91512000000000004</v>
      </c>
      <c r="Q146" s="43">
        <f t="shared" si="13"/>
        <v>0.84623999999999999</v>
      </c>
      <c r="R146" s="43">
        <f t="shared" si="14"/>
        <v>0.74208000000000007</v>
      </c>
      <c r="S146" s="58">
        <v>915.12</v>
      </c>
      <c r="T146" s="57">
        <v>846.24000000000001</v>
      </c>
      <c r="U146" s="57">
        <v>742.08000000000004</v>
      </c>
    </row>
    <row r="147" ht="18.75">
      <c r="A147" s="41"/>
      <c r="B147" s="40" t="s">
        <v>273</v>
      </c>
      <c r="C147" s="41">
        <v>11</v>
      </c>
      <c r="D147" s="41">
        <v>0.29999999999999999</v>
      </c>
      <c r="E147" s="41">
        <v>46.799999999999997</v>
      </c>
      <c r="F147" s="41" t="s">
        <v>271</v>
      </c>
      <c r="G147" s="41">
        <v>60</v>
      </c>
      <c r="H147" s="41" t="s">
        <v>254</v>
      </c>
      <c r="I147" s="41"/>
      <c r="J147" s="41" t="s">
        <v>112</v>
      </c>
      <c r="K147" s="41" t="s">
        <v>112</v>
      </c>
      <c r="L147" s="41"/>
      <c r="M147" s="41"/>
      <c r="N147" s="41"/>
      <c r="O147" s="42">
        <v>0.17999999999999999</v>
      </c>
      <c r="P147" s="43">
        <f t="shared" si="12"/>
        <v>0.186</v>
      </c>
      <c r="Q147" s="43">
        <f t="shared" si="13"/>
        <v>0.21791999999999997</v>
      </c>
      <c r="R147" s="43">
        <f t="shared" si="14"/>
        <v>0.25631999999999999</v>
      </c>
      <c r="S147" s="55">
        <v>186</v>
      </c>
      <c r="T147" s="57">
        <v>217.91999999999999</v>
      </c>
      <c r="U147" s="57">
        <v>256.31999999999999</v>
      </c>
    </row>
    <row r="148" ht="18.75">
      <c r="A148" s="41"/>
      <c r="B148" s="40" t="s">
        <v>274</v>
      </c>
      <c r="C148" s="41">
        <v>11</v>
      </c>
      <c r="D148" s="41">
        <v>0.29999999999999999</v>
      </c>
      <c r="E148" s="41">
        <v>46.799999999999997</v>
      </c>
      <c r="F148" s="41" t="s">
        <v>271</v>
      </c>
      <c r="G148" s="41">
        <v>60</v>
      </c>
      <c r="H148" s="41" t="s">
        <v>254</v>
      </c>
      <c r="I148" s="41"/>
      <c r="J148" s="41" t="s">
        <v>112</v>
      </c>
      <c r="K148" s="41" t="s">
        <v>112</v>
      </c>
      <c r="L148" s="41"/>
      <c r="M148" s="41"/>
      <c r="N148" s="41"/>
      <c r="O148" s="42">
        <v>1.5800000000000001</v>
      </c>
      <c r="P148" s="43">
        <f t="shared" si="12"/>
        <v>1.8360000000000001</v>
      </c>
      <c r="Q148" s="43">
        <f t="shared" si="13"/>
        <v>1.5900000000000001</v>
      </c>
      <c r="R148" s="43">
        <f t="shared" si="14"/>
        <v>1.7789999999999999</v>
      </c>
      <c r="S148" s="58">
        <v>1836</v>
      </c>
      <c r="T148" s="57">
        <v>1590</v>
      </c>
      <c r="U148" s="57">
        <v>1779</v>
      </c>
    </row>
    <row r="149" ht="18.75">
      <c r="A149" s="41"/>
      <c r="B149" s="40" t="s">
        <v>275</v>
      </c>
      <c r="C149" s="41">
        <v>11</v>
      </c>
      <c r="D149" s="41">
        <v>0.29999999999999999</v>
      </c>
      <c r="E149" s="41">
        <v>46.799999999999997</v>
      </c>
      <c r="F149" s="41" t="s">
        <v>271</v>
      </c>
      <c r="G149" s="41">
        <v>60</v>
      </c>
      <c r="H149" s="41" t="s">
        <v>254</v>
      </c>
      <c r="I149" s="41"/>
      <c r="J149" s="41" t="s">
        <v>112</v>
      </c>
      <c r="K149" s="41" t="s">
        <v>112</v>
      </c>
      <c r="L149" s="41"/>
      <c r="M149" s="41"/>
      <c r="N149" s="41"/>
      <c r="O149" s="42">
        <v>1.1100000000000001</v>
      </c>
      <c r="P149" s="43">
        <f t="shared" si="12"/>
        <v>1.1870000000000001</v>
      </c>
      <c r="Q149" s="43">
        <f t="shared" si="13"/>
        <v>1.0980000000000001</v>
      </c>
      <c r="R149" s="43">
        <f t="shared" si="14"/>
        <v>1.228</v>
      </c>
      <c r="S149" s="58">
        <v>1187</v>
      </c>
      <c r="T149" s="57">
        <v>1098</v>
      </c>
      <c r="U149" s="57">
        <v>1228</v>
      </c>
    </row>
    <row r="150" ht="18.75">
      <c r="A150" s="41"/>
      <c r="B150" s="40" t="s">
        <v>276</v>
      </c>
      <c r="C150" s="41">
        <v>11</v>
      </c>
      <c r="D150" s="41">
        <v>0.29999999999999999</v>
      </c>
      <c r="E150" s="41">
        <v>46.799999999999997</v>
      </c>
      <c r="F150" s="41" t="s">
        <v>271</v>
      </c>
      <c r="G150" s="41">
        <v>60</v>
      </c>
      <c r="H150" s="41" t="s">
        <v>254</v>
      </c>
      <c r="I150" s="41"/>
      <c r="J150" s="41" t="s">
        <v>112</v>
      </c>
      <c r="K150" s="41" t="s">
        <v>112</v>
      </c>
      <c r="L150" s="41"/>
      <c r="M150" s="41"/>
      <c r="N150" s="41"/>
      <c r="O150" s="42">
        <v>1.1699999999999999</v>
      </c>
      <c r="P150" s="43">
        <f t="shared" si="12"/>
        <v>1.157</v>
      </c>
      <c r="Q150" s="43">
        <f t="shared" si="13"/>
        <v>1.087</v>
      </c>
      <c r="R150" s="43">
        <f t="shared" si="14"/>
        <v>1.2509999999999999</v>
      </c>
      <c r="S150" s="58">
        <v>1157</v>
      </c>
      <c r="T150" s="57">
        <v>1087</v>
      </c>
      <c r="U150" s="57">
        <v>1251</v>
      </c>
    </row>
    <row r="151" ht="18.75">
      <c r="A151" s="41"/>
      <c r="B151" s="40" t="s">
        <v>277</v>
      </c>
      <c r="C151" s="41">
        <v>11</v>
      </c>
      <c r="D151" s="41">
        <v>0.29999999999999999</v>
      </c>
      <c r="E151" s="41">
        <v>46.799999999999997</v>
      </c>
      <c r="F151" s="41" t="s">
        <v>271</v>
      </c>
      <c r="G151" s="41">
        <v>60</v>
      </c>
      <c r="H151" s="41" t="s">
        <v>254</v>
      </c>
      <c r="I151" s="41"/>
      <c r="J151" s="41" t="s">
        <v>112</v>
      </c>
      <c r="K151" s="41" t="s">
        <v>112</v>
      </c>
      <c r="L151" s="41"/>
      <c r="M151" s="41"/>
      <c r="N151" s="41"/>
      <c r="O151" s="42">
        <v>1.95</v>
      </c>
      <c r="P151" s="43">
        <f t="shared" si="12"/>
        <v>1.919</v>
      </c>
      <c r="Q151" s="43">
        <f t="shared" si="13"/>
        <v>1.7689999999999999</v>
      </c>
      <c r="R151" s="43">
        <f t="shared" si="14"/>
        <v>1.9419999999999999</v>
      </c>
      <c r="S151" s="58">
        <v>1919</v>
      </c>
      <c r="T151" s="57">
        <v>1769</v>
      </c>
      <c r="U151" s="65">
        <v>1942</v>
      </c>
    </row>
    <row r="152" ht="18.75">
      <c r="A152" s="41"/>
      <c r="B152" s="40" t="s">
        <v>278</v>
      </c>
      <c r="C152" s="41">
        <v>11</v>
      </c>
      <c r="D152" s="41">
        <v>0.29999999999999999</v>
      </c>
      <c r="E152" s="41">
        <v>46.799999999999997</v>
      </c>
      <c r="F152" s="41" t="s">
        <v>271</v>
      </c>
      <c r="G152" s="41">
        <v>60</v>
      </c>
      <c r="H152" s="41" t="s">
        <v>254</v>
      </c>
      <c r="I152" s="41"/>
      <c r="J152" s="41" t="s">
        <v>112</v>
      </c>
      <c r="K152" s="41" t="s">
        <v>112</v>
      </c>
      <c r="L152" s="41"/>
      <c r="M152" s="41"/>
      <c r="N152" s="41"/>
      <c r="O152" s="42">
        <v>0.62</v>
      </c>
      <c r="P152" s="43">
        <f t="shared" si="12"/>
        <v>0.65915999999999997</v>
      </c>
      <c r="Q152" s="43">
        <f t="shared" si="13"/>
        <v>0.58428000000000002</v>
      </c>
      <c r="R152" s="43">
        <f t="shared" si="14"/>
        <v>0.63072000000000006</v>
      </c>
      <c r="S152" s="58">
        <v>659.15999999999997</v>
      </c>
      <c r="T152" s="57">
        <v>584.27999999999997</v>
      </c>
      <c r="U152" s="57">
        <v>630.72000000000003</v>
      </c>
      <c r="V152" s="51">
        <f>SUM(Q145:Q152)</f>
        <v>7.1924399999999995</v>
      </c>
    </row>
    <row r="153" ht="18.75">
      <c r="A153" s="41" t="s">
        <v>279</v>
      </c>
      <c r="B153" s="40" t="s">
        <v>280</v>
      </c>
      <c r="C153" s="41">
        <v>11</v>
      </c>
      <c r="D153" s="41">
        <v>0.29999999999999999</v>
      </c>
      <c r="E153" s="41">
        <v>46.799999999999997</v>
      </c>
      <c r="F153" s="41" t="s">
        <v>271</v>
      </c>
      <c r="G153" s="41">
        <v>60</v>
      </c>
      <c r="H153" s="41" t="s">
        <v>254</v>
      </c>
      <c r="I153" s="41">
        <v>6</v>
      </c>
      <c r="J153" s="41">
        <v>35</v>
      </c>
      <c r="K153" s="41">
        <v>49.799999999999997</v>
      </c>
      <c r="L153" s="41"/>
      <c r="M153" s="41"/>
      <c r="N153" s="41"/>
      <c r="O153" s="42">
        <v>0.17000000000000001</v>
      </c>
      <c r="P153" s="43">
        <f t="shared" si="12"/>
        <v>0.17799999999999999</v>
      </c>
      <c r="Q153" s="43">
        <f t="shared" si="13"/>
        <v>0.24559999999999998</v>
      </c>
      <c r="R153" s="43">
        <f t="shared" si="14"/>
        <v>0.214</v>
      </c>
      <c r="S153" s="58">
        <v>178</v>
      </c>
      <c r="T153" s="56">
        <v>245.59999999999999</v>
      </c>
      <c r="U153" s="57">
        <v>214</v>
      </c>
      <c r="Y153">
        <v>0.24559999999999998</v>
      </c>
    </row>
    <row r="154" ht="18.75">
      <c r="A154" s="41"/>
      <c r="B154" s="40" t="s">
        <v>281</v>
      </c>
      <c r="C154" s="41">
        <v>11</v>
      </c>
      <c r="D154" s="41">
        <v>0.29999999999999999</v>
      </c>
      <c r="E154" s="41">
        <v>46.799999999999997</v>
      </c>
      <c r="F154" s="41" t="s">
        <v>271</v>
      </c>
      <c r="G154" s="41">
        <v>60</v>
      </c>
      <c r="H154" s="41" t="s">
        <v>254</v>
      </c>
      <c r="I154" s="41">
        <v>6</v>
      </c>
      <c r="J154" s="41">
        <v>35</v>
      </c>
      <c r="K154" s="41">
        <v>49.799999999999997</v>
      </c>
      <c r="L154" s="41"/>
      <c r="M154" s="41"/>
      <c r="N154" s="41"/>
      <c r="O154" s="42">
        <v>1.55</v>
      </c>
      <c r="P154" s="43">
        <f t="shared" si="12"/>
        <v>0.71040000000000003</v>
      </c>
      <c r="Q154" s="43">
        <f t="shared" si="13"/>
        <v>0.8832000000000001</v>
      </c>
      <c r="R154" s="43">
        <f t="shared" si="14"/>
        <v>1.083</v>
      </c>
      <c r="S154" s="58">
        <v>710.39999999999998</v>
      </c>
      <c r="T154" s="57">
        <v>883.20000000000005</v>
      </c>
      <c r="U154" s="57">
        <v>1083</v>
      </c>
      <c r="Y154">
        <v>0.8832000000000001</v>
      </c>
    </row>
    <row r="155" ht="18.75">
      <c r="A155" s="41"/>
      <c r="B155" s="40" t="s">
        <v>282</v>
      </c>
      <c r="C155" s="41">
        <v>11</v>
      </c>
      <c r="D155" s="41">
        <v>0.29999999999999999</v>
      </c>
      <c r="E155" s="41">
        <v>46.799999999999997</v>
      </c>
      <c r="F155" s="41" t="s">
        <v>271</v>
      </c>
      <c r="G155" s="41">
        <v>60</v>
      </c>
      <c r="H155" s="41" t="s">
        <v>254</v>
      </c>
      <c r="I155" s="41">
        <v>6</v>
      </c>
      <c r="J155" s="41">
        <v>35</v>
      </c>
      <c r="K155" s="41">
        <v>49.799999999999997</v>
      </c>
      <c r="L155" s="41"/>
      <c r="M155" s="41"/>
      <c r="N155" s="41"/>
      <c r="O155" s="42">
        <v>0.02</v>
      </c>
      <c r="P155" s="43">
        <f t="shared" si="12"/>
        <v>0.010199999999999999</v>
      </c>
      <c r="Q155" s="43">
        <f t="shared" si="13"/>
        <v>0.039600000000000003</v>
      </c>
      <c r="R155" s="43">
        <f t="shared" si="14"/>
        <v>0.0126</v>
      </c>
      <c r="S155" s="58">
        <v>10.199999999999999</v>
      </c>
      <c r="T155" s="57">
        <v>39.600000000000001</v>
      </c>
      <c r="U155" s="56">
        <v>12.6</v>
      </c>
      <c r="Y155">
        <v>0.039600000000000003</v>
      </c>
    </row>
    <row r="156" ht="18.75">
      <c r="A156" s="41"/>
      <c r="B156" s="40" t="s">
        <v>283</v>
      </c>
      <c r="C156" s="41">
        <v>11</v>
      </c>
      <c r="D156" s="41">
        <v>0.29999999999999999</v>
      </c>
      <c r="E156" s="41">
        <v>46.799999999999997</v>
      </c>
      <c r="F156" s="41" t="s">
        <v>271</v>
      </c>
      <c r="G156" s="41">
        <v>60</v>
      </c>
      <c r="H156" s="41" t="s">
        <v>254</v>
      </c>
      <c r="I156" s="41">
        <v>6</v>
      </c>
      <c r="J156" s="41">
        <v>35</v>
      </c>
      <c r="K156" s="41">
        <v>49.799999999999997</v>
      </c>
      <c r="L156" s="41"/>
      <c r="M156" s="41"/>
      <c r="N156" s="41"/>
      <c r="O156" s="42">
        <v>0.050000000000000003</v>
      </c>
      <c r="P156" s="43">
        <f t="shared" si="12"/>
        <v>0.36280000000000001</v>
      </c>
      <c r="Q156" s="43">
        <f t="shared" si="13"/>
        <v>0.38680000000000003</v>
      </c>
      <c r="R156" s="43">
        <f t="shared" si="14"/>
        <v>0.33000000000000002</v>
      </c>
      <c r="S156" s="58">
        <v>362.80000000000001</v>
      </c>
      <c r="T156" s="57">
        <v>386.80000000000001</v>
      </c>
      <c r="U156" s="57">
        <v>330</v>
      </c>
      <c r="Y156">
        <v>0.38680000000000003</v>
      </c>
    </row>
    <row r="157" ht="18.75">
      <c r="A157" s="41"/>
      <c r="B157" s="40" t="s">
        <v>284</v>
      </c>
      <c r="C157" s="41">
        <v>11</v>
      </c>
      <c r="D157" s="41">
        <v>0.29999999999999999</v>
      </c>
      <c r="E157" s="41">
        <v>46.799999999999997</v>
      </c>
      <c r="F157" s="41" t="s">
        <v>271</v>
      </c>
      <c r="G157" s="41">
        <v>60</v>
      </c>
      <c r="H157" s="41" t="s">
        <v>254</v>
      </c>
      <c r="I157" s="41">
        <v>6</v>
      </c>
      <c r="J157" s="41">
        <v>35</v>
      </c>
      <c r="K157" s="41">
        <v>49.799999999999997</v>
      </c>
      <c r="L157" s="41"/>
      <c r="M157" s="41"/>
      <c r="N157" s="41"/>
      <c r="O157" s="42">
        <v>0.28000000000000003</v>
      </c>
      <c r="P157" s="43">
        <f t="shared" si="12"/>
        <v>0.023399999999999997</v>
      </c>
      <c r="Q157" s="43">
        <f t="shared" si="13"/>
        <v>0.029399999999999999</v>
      </c>
      <c r="R157" s="43">
        <f t="shared" si="14"/>
        <v>0.0132</v>
      </c>
      <c r="S157" s="55">
        <v>23.399999999999999</v>
      </c>
      <c r="T157" s="57">
        <v>29.399999999999999</v>
      </c>
      <c r="U157" s="57">
        <v>13.199999999999999</v>
      </c>
      <c r="Y157">
        <v>0.029399999999999999</v>
      </c>
    </row>
    <row r="158" ht="18.75">
      <c r="A158" s="41"/>
      <c r="B158" s="40" t="s">
        <v>285</v>
      </c>
      <c r="C158" s="41">
        <v>11</v>
      </c>
      <c r="D158" s="41">
        <v>0.29999999999999999</v>
      </c>
      <c r="E158" s="41">
        <v>46.799999999999997</v>
      </c>
      <c r="F158" s="41" t="s">
        <v>271</v>
      </c>
      <c r="G158" s="41">
        <v>60</v>
      </c>
      <c r="H158" s="41" t="s">
        <v>254</v>
      </c>
      <c r="I158" s="41">
        <v>6</v>
      </c>
      <c r="J158" s="41">
        <v>35</v>
      </c>
      <c r="K158" s="41">
        <v>49.799999999999997</v>
      </c>
      <c r="L158" s="41"/>
      <c r="M158" s="41"/>
      <c r="N158" s="41"/>
      <c r="O158" s="42">
        <v>0.10000000000000001</v>
      </c>
      <c r="P158" s="43">
        <f t="shared" si="12"/>
        <v>0.061799999999999994</v>
      </c>
      <c r="Q158" s="43">
        <f t="shared" si="13"/>
        <v>0.070800000000000002</v>
      </c>
      <c r="R158" s="43">
        <f t="shared" si="14"/>
        <v>0.063600000000000004</v>
      </c>
      <c r="S158" s="58">
        <v>61.799999999999997</v>
      </c>
      <c r="T158" s="57">
        <v>70.799999999999997</v>
      </c>
      <c r="U158" s="57">
        <v>63.600000000000001</v>
      </c>
      <c r="Y158">
        <v>0.070800000000000002</v>
      </c>
    </row>
    <row r="159" ht="18.75">
      <c r="A159" s="41"/>
      <c r="B159" s="40" t="s">
        <v>286</v>
      </c>
      <c r="C159" s="41">
        <v>11</v>
      </c>
      <c r="D159" s="41">
        <v>0.29999999999999999</v>
      </c>
      <c r="E159" s="41">
        <v>46.799999999999997</v>
      </c>
      <c r="F159" s="41" t="s">
        <v>271</v>
      </c>
      <c r="G159" s="41">
        <v>60</v>
      </c>
      <c r="H159" s="41" t="s">
        <v>254</v>
      </c>
      <c r="I159" s="41">
        <v>6</v>
      </c>
      <c r="J159" s="41">
        <v>35</v>
      </c>
      <c r="K159" s="41">
        <v>49.799999999999997</v>
      </c>
      <c r="L159" s="41"/>
      <c r="M159" s="41"/>
      <c r="N159" s="41"/>
      <c r="O159" s="42">
        <v>0.14999999999999999</v>
      </c>
      <c r="P159" s="43">
        <f t="shared" si="12"/>
        <v>0.089999999999999997</v>
      </c>
      <c r="Q159" s="43">
        <f t="shared" si="13"/>
        <v>0.077599999999999988</v>
      </c>
      <c r="R159" s="43">
        <f t="shared" si="14"/>
        <v>0.078400000000000011</v>
      </c>
      <c r="S159" s="58">
        <v>90</v>
      </c>
      <c r="T159" s="57">
        <v>77.599999999999994</v>
      </c>
      <c r="U159" s="57">
        <v>78.400000000000006</v>
      </c>
      <c r="Y159">
        <v>0.077599999999999988</v>
      </c>
    </row>
    <row r="160" ht="18.75">
      <c r="A160" s="41"/>
      <c r="B160" s="40" t="s">
        <v>287</v>
      </c>
      <c r="C160" s="41">
        <v>11</v>
      </c>
      <c r="D160" s="41">
        <v>0.29999999999999999</v>
      </c>
      <c r="E160" s="41">
        <v>46.799999999999997</v>
      </c>
      <c r="F160" s="41" t="s">
        <v>271</v>
      </c>
      <c r="G160" s="41">
        <v>60</v>
      </c>
      <c r="H160" s="41" t="s">
        <v>254</v>
      </c>
      <c r="I160" s="41">
        <v>6</v>
      </c>
      <c r="J160" s="41">
        <v>35</v>
      </c>
      <c r="K160" s="41">
        <v>49.799999999999997</v>
      </c>
      <c r="L160" s="41"/>
      <c r="M160" s="41"/>
      <c r="N160" s="41"/>
      <c r="O160" s="42">
        <v>0.20000000000000001</v>
      </c>
      <c r="P160" s="43">
        <f t="shared" si="12"/>
        <v>0.47699999999999998</v>
      </c>
      <c r="Q160" s="43">
        <f t="shared" si="13"/>
        <v>0.64500000000000002</v>
      </c>
      <c r="R160" s="43">
        <f t="shared" si="14"/>
        <v>0.65039999999999998</v>
      </c>
      <c r="S160" s="55">
        <v>477</v>
      </c>
      <c r="T160" s="57">
        <v>645</v>
      </c>
      <c r="U160" s="57">
        <v>650.39999999999998</v>
      </c>
      <c r="Y160">
        <v>0.64500000000000002</v>
      </c>
    </row>
    <row r="161" ht="18.75">
      <c r="A161" s="41"/>
      <c r="B161" s="40" t="s">
        <v>288</v>
      </c>
      <c r="C161" s="41">
        <v>11</v>
      </c>
      <c r="D161" s="41">
        <v>0.29999999999999999</v>
      </c>
      <c r="E161" s="41">
        <v>46.799999999999997</v>
      </c>
      <c r="F161" s="41" t="s">
        <v>271</v>
      </c>
      <c r="G161" s="41">
        <v>60</v>
      </c>
      <c r="H161" s="41" t="s">
        <v>254</v>
      </c>
      <c r="I161" s="41">
        <v>6</v>
      </c>
      <c r="J161" s="41">
        <v>35</v>
      </c>
      <c r="K161" s="41">
        <v>49.799999999999997</v>
      </c>
      <c r="L161" s="41"/>
      <c r="M161" s="41"/>
      <c r="N161" s="41"/>
      <c r="O161" s="42">
        <v>1.6200000000000001</v>
      </c>
      <c r="P161" s="43">
        <f t="shared" si="12"/>
        <v>2.4540000000000002</v>
      </c>
      <c r="Q161" s="43">
        <f t="shared" si="13"/>
        <v>2.1059999999999999</v>
      </c>
      <c r="R161" s="43">
        <f t="shared" si="14"/>
        <v>2.2469999999999999</v>
      </c>
      <c r="S161" s="58">
        <v>2454</v>
      </c>
      <c r="T161" s="57">
        <v>2106</v>
      </c>
      <c r="U161" s="56">
        <v>2247</v>
      </c>
      <c r="Y161">
        <v>2.1059999999999999</v>
      </c>
    </row>
    <row r="162" ht="18.75">
      <c r="A162" s="41"/>
      <c r="B162" s="40" t="s">
        <v>289</v>
      </c>
      <c r="C162" s="41">
        <v>11</v>
      </c>
      <c r="D162" s="41">
        <v>0.29999999999999999</v>
      </c>
      <c r="E162" s="41">
        <v>46.799999999999997</v>
      </c>
      <c r="F162" s="41" t="s">
        <v>271</v>
      </c>
      <c r="G162" s="41">
        <v>60</v>
      </c>
      <c r="H162" s="41" t="s">
        <v>254</v>
      </c>
      <c r="I162" s="41">
        <v>6</v>
      </c>
      <c r="J162" s="41">
        <v>35</v>
      </c>
      <c r="K162" s="41">
        <v>49.799999999999997</v>
      </c>
      <c r="L162" s="41"/>
      <c r="M162" s="41"/>
      <c r="N162" s="41"/>
      <c r="O162" s="42">
        <v>1.71</v>
      </c>
      <c r="P162" s="43">
        <f t="shared" si="12"/>
        <v>1.6799999999999999</v>
      </c>
      <c r="Q162" s="43">
        <f t="shared" si="13"/>
        <v>1.3680000000000001</v>
      </c>
      <c r="R162" s="43">
        <f t="shared" si="14"/>
        <v>1.4330000000000001</v>
      </c>
      <c r="S162" s="58">
        <v>1680</v>
      </c>
      <c r="T162" s="57">
        <v>1368</v>
      </c>
      <c r="U162" s="56">
        <v>1433</v>
      </c>
      <c r="Y162">
        <v>1.3680000000000001</v>
      </c>
    </row>
    <row r="163" ht="18.75">
      <c r="A163" s="41"/>
      <c r="B163" s="40" t="s">
        <v>290</v>
      </c>
      <c r="C163" s="41">
        <v>11</v>
      </c>
      <c r="D163" s="41">
        <v>0.29999999999999999</v>
      </c>
      <c r="E163" s="41">
        <v>46.799999999999997</v>
      </c>
      <c r="F163" s="41" t="s">
        <v>271</v>
      </c>
      <c r="G163" s="41">
        <v>60</v>
      </c>
      <c r="H163" s="41" t="s">
        <v>254</v>
      </c>
      <c r="I163" s="41">
        <v>6</v>
      </c>
      <c r="J163" s="41">
        <v>35</v>
      </c>
      <c r="K163" s="41">
        <v>49.799999999999997</v>
      </c>
      <c r="L163" s="41"/>
      <c r="M163" s="41"/>
      <c r="N163" s="41"/>
      <c r="O163" s="42">
        <v>0.02</v>
      </c>
      <c r="P163" s="43">
        <f t="shared" si="12"/>
        <v>0.064000000000000001</v>
      </c>
      <c r="Q163" s="43">
        <f t="shared" si="13"/>
        <v>0.083599999999999994</v>
      </c>
      <c r="R163" s="43">
        <f t="shared" si="14"/>
        <v>0.069199999999999998</v>
      </c>
      <c r="S163" s="58">
        <v>64</v>
      </c>
      <c r="T163" s="65">
        <v>83.599999999999994</v>
      </c>
      <c r="U163" s="65">
        <v>69.200000000000003</v>
      </c>
      <c r="Y163">
        <v>0.083599999999999994</v>
      </c>
    </row>
    <row r="164" ht="18.75">
      <c r="A164" s="41"/>
      <c r="B164" s="40" t="s">
        <v>291</v>
      </c>
      <c r="C164" s="41">
        <v>11</v>
      </c>
      <c r="D164" s="41">
        <v>0.29999999999999999</v>
      </c>
      <c r="E164" s="41">
        <v>46.799999999999997</v>
      </c>
      <c r="F164" s="41" t="s">
        <v>271</v>
      </c>
      <c r="G164" s="41">
        <v>60</v>
      </c>
      <c r="H164" s="41" t="s">
        <v>254</v>
      </c>
      <c r="I164" s="41">
        <v>6</v>
      </c>
      <c r="J164" s="41">
        <v>35</v>
      </c>
      <c r="K164" s="41">
        <v>49.799999999999997</v>
      </c>
      <c r="L164" s="41"/>
      <c r="M164" s="41"/>
      <c r="N164" s="41"/>
      <c r="O164" s="42">
        <v>0</v>
      </c>
      <c r="P164" s="43">
        <f t="shared" ref="P164:P227" si="15">S164/1000</f>
        <v>0.048000000000000001</v>
      </c>
      <c r="Q164" s="43">
        <f t="shared" ref="Q164:Q227" si="16">T164/1000</f>
        <v>0.0528</v>
      </c>
      <c r="R164" s="43">
        <f t="shared" ref="R164:R227" si="17">U164/1000</f>
        <v>0.036799999999999999</v>
      </c>
      <c r="S164" s="58">
        <v>48</v>
      </c>
      <c r="T164" s="57">
        <v>52.799999999999997</v>
      </c>
      <c r="U164" s="57">
        <v>36.799999999999997</v>
      </c>
      <c r="V164" s="51">
        <f>SUM(Q153:Q164)</f>
        <v>5.9884000000000004</v>
      </c>
      <c r="Y164">
        <v>0.0528</v>
      </c>
    </row>
    <row r="165" ht="18.75">
      <c r="A165" s="41" t="s">
        <v>292</v>
      </c>
      <c r="B165" s="40" t="s">
        <v>293</v>
      </c>
      <c r="C165" s="41">
        <v>11</v>
      </c>
      <c r="D165" s="41">
        <v>0.29999999999999999</v>
      </c>
      <c r="E165" s="41">
        <v>46.799999999999997</v>
      </c>
      <c r="F165" s="41" t="s">
        <v>294</v>
      </c>
      <c r="G165" s="41">
        <v>65</v>
      </c>
      <c r="H165" s="41" t="s">
        <v>254</v>
      </c>
      <c r="I165" s="41">
        <v>17</v>
      </c>
      <c r="J165" s="41">
        <v>90</v>
      </c>
      <c r="K165" s="41">
        <v>49.799999999999997</v>
      </c>
      <c r="L165" s="41"/>
      <c r="M165" s="41"/>
      <c r="N165" s="41"/>
      <c r="O165" s="42">
        <v>0.68999999999999995</v>
      </c>
      <c r="P165" s="43">
        <f t="shared" si="15"/>
        <v>0.74120000000000008</v>
      </c>
      <c r="Q165" s="43">
        <f t="shared" si="16"/>
        <v>0.77000000000000002</v>
      </c>
      <c r="R165" s="43">
        <f t="shared" si="17"/>
        <v>0.81720000000000004</v>
      </c>
      <c r="S165" s="58">
        <v>741.20000000000005</v>
      </c>
      <c r="T165" s="57">
        <v>770</v>
      </c>
      <c r="U165" s="57">
        <v>817.20000000000005</v>
      </c>
      <c r="Y165">
        <v>0.77000000000000002</v>
      </c>
    </row>
    <row r="166" ht="18.75">
      <c r="A166" s="41"/>
      <c r="B166" s="40" t="s">
        <v>295</v>
      </c>
      <c r="C166" s="41">
        <v>11</v>
      </c>
      <c r="D166" s="41">
        <v>0.29999999999999999</v>
      </c>
      <c r="E166" s="41">
        <v>46.799999999999997</v>
      </c>
      <c r="F166" s="41" t="s">
        <v>294</v>
      </c>
      <c r="G166" s="41">
        <v>65</v>
      </c>
      <c r="H166" s="41" t="s">
        <v>254</v>
      </c>
      <c r="I166" s="41">
        <v>17</v>
      </c>
      <c r="J166" s="41">
        <v>90</v>
      </c>
      <c r="K166" s="41">
        <v>49.799999999999997</v>
      </c>
      <c r="L166" s="41"/>
      <c r="M166" s="41"/>
      <c r="N166" s="41"/>
      <c r="O166" s="42">
        <v>2.8100000000000001</v>
      </c>
      <c r="P166" s="43">
        <f t="shared" si="15"/>
        <v>2.0049999999999999</v>
      </c>
      <c r="Q166" s="43">
        <f t="shared" si="16"/>
        <v>2.79</v>
      </c>
      <c r="R166" s="43">
        <f t="shared" si="17"/>
        <v>2.7349999999999999</v>
      </c>
      <c r="S166" s="44">
        <v>2005</v>
      </c>
      <c r="T166" s="45">
        <v>2790</v>
      </c>
      <c r="U166" s="57">
        <v>2735</v>
      </c>
      <c r="Y166">
        <v>2.79</v>
      </c>
    </row>
    <row r="167" ht="18.75">
      <c r="A167" s="41"/>
      <c r="B167" s="40" t="s">
        <v>296</v>
      </c>
      <c r="C167" s="41">
        <v>11</v>
      </c>
      <c r="D167" s="41">
        <v>0.29999999999999999</v>
      </c>
      <c r="E167" s="41">
        <v>46.799999999999997</v>
      </c>
      <c r="F167" s="41" t="s">
        <v>294</v>
      </c>
      <c r="G167" s="41">
        <v>65</v>
      </c>
      <c r="H167" s="41" t="s">
        <v>254</v>
      </c>
      <c r="I167" s="41">
        <v>17</v>
      </c>
      <c r="J167" s="41">
        <v>90</v>
      </c>
      <c r="K167" s="41">
        <v>49.799999999999997</v>
      </c>
      <c r="L167" s="41"/>
      <c r="M167" s="41"/>
      <c r="N167" s="41"/>
      <c r="O167" s="42">
        <v>0.040000000000000001</v>
      </c>
      <c r="P167" s="43">
        <f t="shared" si="15"/>
        <v>0.021000000000000001</v>
      </c>
      <c r="Q167" s="43">
        <f t="shared" si="16"/>
        <v>0.0378</v>
      </c>
      <c r="R167" s="43">
        <f t="shared" si="17"/>
        <v>0.039</v>
      </c>
      <c r="S167" s="55">
        <v>21</v>
      </c>
      <c r="T167" s="65">
        <v>37.799999999999997</v>
      </c>
      <c r="U167" s="65">
        <v>39</v>
      </c>
      <c r="Y167">
        <v>0.0378</v>
      </c>
    </row>
    <row r="168" ht="18.75">
      <c r="A168" s="41"/>
      <c r="B168" s="40" t="s">
        <v>297</v>
      </c>
      <c r="C168" s="41">
        <v>11</v>
      </c>
      <c r="D168" s="41">
        <v>0.29999999999999999</v>
      </c>
      <c r="E168" s="41">
        <v>46.799999999999997</v>
      </c>
      <c r="F168" s="41" t="s">
        <v>294</v>
      </c>
      <c r="G168" s="41">
        <v>65</v>
      </c>
      <c r="H168" s="41" t="s">
        <v>254</v>
      </c>
      <c r="I168" s="41">
        <v>17</v>
      </c>
      <c r="J168" s="41">
        <v>90</v>
      </c>
      <c r="K168" s="41">
        <v>49.799999999999997</v>
      </c>
      <c r="L168" s="41"/>
      <c r="M168" s="41"/>
      <c r="N168" s="41"/>
      <c r="O168" s="42">
        <v>0.81000000000000005</v>
      </c>
      <c r="P168" s="43">
        <f t="shared" si="15"/>
        <v>0.83560000000000001</v>
      </c>
      <c r="Q168" s="43">
        <f t="shared" si="16"/>
        <v>0.78520000000000001</v>
      </c>
      <c r="R168" s="43">
        <f t="shared" si="17"/>
        <v>0.85760000000000003</v>
      </c>
      <c r="S168" s="58">
        <v>835.60000000000002</v>
      </c>
      <c r="T168" s="57">
        <v>785.20000000000005</v>
      </c>
      <c r="U168" s="57">
        <v>857.60000000000002</v>
      </c>
      <c r="Y168">
        <v>0.78520000000000001</v>
      </c>
    </row>
    <row r="169" ht="18.75">
      <c r="A169" s="41"/>
      <c r="B169" s="40" t="s">
        <v>298</v>
      </c>
      <c r="C169" s="41">
        <v>11</v>
      </c>
      <c r="D169" s="41">
        <v>0.29999999999999999</v>
      </c>
      <c r="E169" s="41">
        <v>46.799999999999997</v>
      </c>
      <c r="F169" s="41" t="s">
        <v>294</v>
      </c>
      <c r="G169" s="41">
        <v>65</v>
      </c>
      <c r="H169" s="41" t="s">
        <v>254</v>
      </c>
      <c r="I169" s="41">
        <v>17</v>
      </c>
      <c r="J169" s="41">
        <v>90</v>
      </c>
      <c r="K169" s="41">
        <v>49.799999999999997</v>
      </c>
      <c r="L169" s="41"/>
      <c r="M169" s="41"/>
      <c r="N169" s="41"/>
      <c r="O169" s="42">
        <v>1.3</v>
      </c>
      <c r="P169" s="43">
        <f t="shared" si="15"/>
        <v>0.98760000000000003</v>
      </c>
      <c r="Q169" s="43">
        <f t="shared" si="16"/>
        <v>1.167</v>
      </c>
      <c r="R169" s="43">
        <f t="shared" si="17"/>
        <v>1.3169999999999999</v>
      </c>
      <c r="S169" s="58">
        <v>987.60000000000002</v>
      </c>
      <c r="T169" s="57">
        <v>1167</v>
      </c>
      <c r="U169" s="57">
        <v>1317</v>
      </c>
      <c r="Y169">
        <v>1.167</v>
      </c>
    </row>
    <row r="170" ht="18.75">
      <c r="A170" s="41"/>
      <c r="B170" s="40" t="s">
        <v>299</v>
      </c>
      <c r="C170" s="41">
        <v>11</v>
      </c>
      <c r="D170" s="41">
        <v>0.29999999999999999</v>
      </c>
      <c r="E170" s="41">
        <v>46.799999999999997</v>
      </c>
      <c r="F170" s="41" t="s">
        <v>294</v>
      </c>
      <c r="G170" s="41">
        <v>65</v>
      </c>
      <c r="H170" s="41" t="s">
        <v>254</v>
      </c>
      <c r="I170" s="41">
        <v>17</v>
      </c>
      <c r="J170" s="41">
        <v>90</v>
      </c>
      <c r="K170" s="41">
        <v>49.799999999999997</v>
      </c>
      <c r="L170" s="41"/>
      <c r="M170" s="41"/>
      <c r="N170" s="41"/>
      <c r="O170" s="42">
        <v>2.6299999999999999</v>
      </c>
      <c r="P170" s="43">
        <f t="shared" si="15"/>
        <v>1.7669999999999999</v>
      </c>
      <c r="Q170" s="43">
        <f t="shared" si="16"/>
        <v>2.427</v>
      </c>
      <c r="R170" s="43">
        <f t="shared" si="17"/>
        <v>2.6469999999999998</v>
      </c>
      <c r="S170" s="59">
        <v>1767</v>
      </c>
      <c r="T170" s="57">
        <v>2427</v>
      </c>
      <c r="U170" s="57">
        <v>2647</v>
      </c>
      <c r="Y170">
        <v>2.427</v>
      </c>
    </row>
    <row r="171" ht="18.75">
      <c r="A171" s="41"/>
      <c r="B171" s="40" t="s">
        <v>300</v>
      </c>
      <c r="C171" s="41">
        <v>11</v>
      </c>
      <c r="D171" s="41">
        <v>0.29999999999999999</v>
      </c>
      <c r="E171" s="41">
        <v>46.799999999999997</v>
      </c>
      <c r="F171" s="41" t="s">
        <v>294</v>
      </c>
      <c r="G171" s="41">
        <v>65</v>
      </c>
      <c r="H171" s="41" t="s">
        <v>254</v>
      </c>
      <c r="I171" s="41">
        <v>17</v>
      </c>
      <c r="J171" s="41">
        <v>90</v>
      </c>
      <c r="K171" s="41">
        <v>49.799999999999997</v>
      </c>
      <c r="L171" s="41"/>
      <c r="M171" s="41"/>
      <c r="N171" s="41"/>
      <c r="O171" s="42">
        <v>1.78</v>
      </c>
      <c r="P171" s="43">
        <f t="shared" si="15"/>
        <v>1.573</v>
      </c>
      <c r="Q171" s="43">
        <f t="shared" si="16"/>
        <v>1.6559999999999999</v>
      </c>
      <c r="R171" s="43">
        <f t="shared" si="17"/>
        <v>1.7110000000000001</v>
      </c>
      <c r="S171" s="58">
        <v>1573</v>
      </c>
      <c r="T171" s="57">
        <v>1656</v>
      </c>
      <c r="U171" s="57">
        <v>1711</v>
      </c>
      <c r="Y171">
        <v>1.6559999999999999</v>
      </c>
    </row>
    <row r="172" ht="18.75">
      <c r="A172" s="41"/>
      <c r="B172" s="40" t="s">
        <v>301</v>
      </c>
      <c r="C172" s="41">
        <v>11</v>
      </c>
      <c r="D172" s="41">
        <v>0.29999999999999999</v>
      </c>
      <c r="E172" s="41">
        <v>46.799999999999997</v>
      </c>
      <c r="F172" s="41" t="s">
        <v>294</v>
      </c>
      <c r="G172" s="41">
        <v>65</v>
      </c>
      <c r="H172" s="41" t="s">
        <v>254</v>
      </c>
      <c r="I172" s="41">
        <v>17</v>
      </c>
      <c r="J172" s="41">
        <v>90</v>
      </c>
      <c r="K172" s="41">
        <v>49.799999999999997</v>
      </c>
      <c r="L172" s="41"/>
      <c r="M172" s="41"/>
      <c r="N172" s="41"/>
      <c r="O172" s="42">
        <v>0.33000000000000002</v>
      </c>
      <c r="P172" s="43">
        <f t="shared" si="15"/>
        <v>0.1983</v>
      </c>
      <c r="Q172" s="43">
        <f t="shared" si="16"/>
        <v>0.25769999999999998</v>
      </c>
      <c r="R172" s="43">
        <f t="shared" si="17"/>
        <v>0.24030000000000001</v>
      </c>
      <c r="S172" s="58">
        <v>198.30000000000001</v>
      </c>
      <c r="T172" s="57">
        <v>257.69999999999999</v>
      </c>
      <c r="U172" s="57">
        <v>240.30000000000001</v>
      </c>
      <c r="Y172">
        <v>0.25769999999999998</v>
      </c>
    </row>
    <row r="173" ht="18.75">
      <c r="A173" s="41"/>
      <c r="B173" s="40" t="s">
        <v>302</v>
      </c>
      <c r="C173" s="41">
        <v>11</v>
      </c>
      <c r="D173" s="41">
        <v>0.29999999999999999</v>
      </c>
      <c r="E173" s="41">
        <v>46.799999999999997</v>
      </c>
      <c r="F173" s="41" t="s">
        <v>294</v>
      </c>
      <c r="G173" s="41">
        <v>65</v>
      </c>
      <c r="H173" s="41" t="s">
        <v>254</v>
      </c>
      <c r="I173" s="41">
        <v>17</v>
      </c>
      <c r="J173" s="41">
        <v>90</v>
      </c>
      <c r="K173" s="41">
        <v>49.799999999999997</v>
      </c>
      <c r="L173" s="41"/>
      <c r="M173" s="41"/>
      <c r="N173" s="41"/>
      <c r="O173" s="42">
        <v>1.25</v>
      </c>
      <c r="P173" s="43">
        <f t="shared" si="15"/>
        <v>0.95910000000000006</v>
      </c>
      <c r="Q173" s="43">
        <f t="shared" si="16"/>
        <v>1.179</v>
      </c>
      <c r="R173" s="43">
        <f t="shared" si="17"/>
        <v>1.232</v>
      </c>
      <c r="S173" s="61">
        <v>959.10000000000002</v>
      </c>
      <c r="T173" s="65">
        <v>1179</v>
      </c>
      <c r="U173" s="65">
        <v>1232</v>
      </c>
      <c r="Y173">
        <v>1.179</v>
      </c>
    </row>
    <row r="174" ht="18.75">
      <c r="A174" s="41"/>
      <c r="B174" s="40" t="s">
        <v>303</v>
      </c>
      <c r="C174" s="41">
        <v>11</v>
      </c>
      <c r="D174" s="41">
        <v>0.29999999999999999</v>
      </c>
      <c r="E174" s="41">
        <v>46.799999999999997</v>
      </c>
      <c r="F174" s="41" t="s">
        <v>294</v>
      </c>
      <c r="G174" s="41">
        <v>65</v>
      </c>
      <c r="H174" s="41" t="s">
        <v>254</v>
      </c>
      <c r="I174" s="41">
        <v>17</v>
      </c>
      <c r="J174" s="41">
        <v>90</v>
      </c>
      <c r="K174" s="41">
        <v>49.799999999999997</v>
      </c>
      <c r="L174" s="41"/>
      <c r="M174" s="41"/>
      <c r="N174" s="41"/>
      <c r="O174" s="42">
        <v>0.52000000000000002</v>
      </c>
      <c r="P174" s="43">
        <f t="shared" si="15"/>
        <v>0.64079999999999993</v>
      </c>
      <c r="Q174" s="43">
        <f t="shared" si="16"/>
        <v>0.59160000000000001</v>
      </c>
      <c r="R174" s="43">
        <f t="shared" si="17"/>
        <v>0.63479999999999992</v>
      </c>
      <c r="S174" s="82">
        <v>640.79999999999995</v>
      </c>
      <c r="T174" s="83">
        <v>591.60000000000002</v>
      </c>
      <c r="U174" s="83">
        <v>634.79999999999995</v>
      </c>
      <c r="Y174">
        <v>0.59160000000000001</v>
      </c>
    </row>
    <row r="175" ht="18.75">
      <c r="A175" s="41"/>
      <c r="B175" s="40" t="s">
        <v>304</v>
      </c>
      <c r="C175" s="41">
        <v>11</v>
      </c>
      <c r="D175" s="41">
        <v>0.29999999999999999</v>
      </c>
      <c r="E175" s="41">
        <v>46.799999999999997</v>
      </c>
      <c r="F175" s="41" t="s">
        <v>294</v>
      </c>
      <c r="G175" s="41">
        <v>65</v>
      </c>
      <c r="H175" s="41" t="s">
        <v>254</v>
      </c>
      <c r="I175" s="41">
        <v>17</v>
      </c>
      <c r="J175" s="41">
        <v>90</v>
      </c>
      <c r="K175" s="41">
        <v>49.799999999999997</v>
      </c>
      <c r="L175" s="41"/>
      <c r="M175" s="41"/>
      <c r="N175" s="41"/>
      <c r="O175" s="42">
        <v>0.080000000000000002</v>
      </c>
      <c r="P175" s="43">
        <f t="shared" si="15"/>
        <v>0.0077999999999999996</v>
      </c>
      <c r="Q175" s="43">
        <f t="shared" si="16"/>
        <v>0.0095999999999999992</v>
      </c>
      <c r="R175" s="43">
        <f t="shared" si="17"/>
        <v>0.0095999999999999992</v>
      </c>
      <c r="S175" s="59">
        <v>7.7999999999999998</v>
      </c>
      <c r="T175" s="57">
        <v>9.5999999999999996</v>
      </c>
      <c r="U175" s="60">
        <v>9.5999999999999996</v>
      </c>
      <c r="Y175">
        <v>0.0095999999999999992</v>
      </c>
    </row>
    <row r="176" ht="18.75">
      <c r="A176" s="41"/>
      <c r="B176" s="40" t="s">
        <v>305</v>
      </c>
      <c r="C176" s="41">
        <v>11</v>
      </c>
      <c r="D176" s="41">
        <v>0.29999999999999999</v>
      </c>
      <c r="E176" s="41">
        <v>46.799999999999997</v>
      </c>
      <c r="F176" s="41" t="s">
        <v>294</v>
      </c>
      <c r="G176" s="41">
        <v>65</v>
      </c>
      <c r="H176" s="41" t="s">
        <v>254</v>
      </c>
      <c r="I176" s="41">
        <v>17</v>
      </c>
      <c r="J176" s="41">
        <v>90</v>
      </c>
      <c r="K176" s="41">
        <v>49.799999999999997</v>
      </c>
      <c r="L176" s="41"/>
      <c r="M176" s="41"/>
      <c r="N176" s="41"/>
      <c r="O176" s="42">
        <v>5.4500000000000002</v>
      </c>
      <c r="P176" s="43">
        <f t="shared" si="15"/>
        <v>6.1479999999999997</v>
      </c>
      <c r="Q176" s="43">
        <f t="shared" si="16"/>
        <v>7.1230000000000002</v>
      </c>
      <c r="R176" s="43">
        <f t="shared" si="17"/>
        <v>7.5300000000000002</v>
      </c>
      <c r="S176" s="59">
        <v>6148</v>
      </c>
      <c r="T176" s="60">
        <v>7123</v>
      </c>
      <c r="U176" s="60">
        <v>7530</v>
      </c>
      <c r="V176" s="51">
        <f>SUM(Q165:Q176)</f>
        <v>18.793900000000001</v>
      </c>
      <c r="Y176">
        <v>7.1230000000000002</v>
      </c>
    </row>
    <row r="177" ht="18.75">
      <c r="A177" s="84" t="s">
        <v>306</v>
      </c>
      <c r="B177" s="40" t="s">
        <v>307</v>
      </c>
      <c r="C177" s="41">
        <v>11</v>
      </c>
      <c r="D177" s="41">
        <v>0.29999999999999999</v>
      </c>
      <c r="E177" s="41">
        <v>46.799999999999997</v>
      </c>
      <c r="F177" s="41" t="s">
        <v>308</v>
      </c>
      <c r="G177" s="41">
        <v>70</v>
      </c>
      <c r="H177" s="41" t="s">
        <v>254</v>
      </c>
      <c r="I177" s="41">
        <v>19</v>
      </c>
      <c r="J177" s="41">
        <v>100</v>
      </c>
      <c r="K177" s="41">
        <v>49.799999999999997</v>
      </c>
      <c r="L177" s="41"/>
      <c r="M177" s="41"/>
      <c r="N177" s="41"/>
      <c r="O177" s="42">
        <v>0.95999999999999996</v>
      </c>
      <c r="P177" s="43">
        <f t="shared" si="15"/>
        <v>0.60560000000000003</v>
      </c>
      <c r="Q177" s="43">
        <f t="shared" si="16"/>
        <v>0.90160000000000007</v>
      </c>
      <c r="R177" s="43">
        <f t="shared" si="17"/>
        <v>0.86920000000000008</v>
      </c>
      <c r="S177" s="59">
        <v>605.60000000000002</v>
      </c>
      <c r="T177" s="60">
        <v>901.60000000000002</v>
      </c>
      <c r="U177" s="60">
        <v>869.20000000000005</v>
      </c>
      <c r="V177" s="51">
        <f>Q177</f>
        <v>0.90160000000000007</v>
      </c>
      <c r="Y177">
        <v>0.90160000000000007</v>
      </c>
    </row>
    <row r="178" ht="18.75">
      <c r="A178" s="41" t="s">
        <v>309</v>
      </c>
      <c r="B178" s="40" t="s">
        <v>310</v>
      </c>
      <c r="C178" s="41">
        <v>11</v>
      </c>
      <c r="D178" s="41">
        <v>0.29999999999999999</v>
      </c>
      <c r="E178" s="41">
        <v>46.799999999999997</v>
      </c>
      <c r="F178" s="41" t="s">
        <v>308</v>
      </c>
      <c r="G178" s="41">
        <v>70</v>
      </c>
      <c r="H178" s="41" t="s">
        <v>254</v>
      </c>
      <c r="I178" s="41">
        <v>22</v>
      </c>
      <c r="J178" s="41">
        <v>115</v>
      </c>
      <c r="K178" s="41">
        <v>49.799999999999997</v>
      </c>
      <c r="L178" s="41"/>
      <c r="M178" s="41"/>
      <c r="N178" s="41"/>
      <c r="O178" s="42">
        <v>0.78000000000000003</v>
      </c>
      <c r="P178" s="43">
        <f t="shared" si="15"/>
        <v>0</v>
      </c>
      <c r="Q178" s="43">
        <f t="shared" si="16"/>
        <v>0</v>
      </c>
      <c r="R178" s="43">
        <f t="shared" si="17"/>
        <v>0</v>
      </c>
      <c r="S178" s="79"/>
      <c r="T178" s="80"/>
      <c r="U178" s="85"/>
      <c r="Y178">
        <v>0</v>
      </c>
    </row>
    <row r="179" ht="18.75">
      <c r="A179" s="41"/>
      <c r="B179" s="40" t="s">
        <v>311</v>
      </c>
      <c r="C179" s="41">
        <v>11</v>
      </c>
      <c r="D179" s="41">
        <v>0.29999999999999999</v>
      </c>
      <c r="E179" s="41">
        <v>46.799999999999997</v>
      </c>
      <c r="F179" s="41" t="s">
        <v>308</v>
      </c>
      <c r="G179" s="41">
        <v>70</v>
      </c>
      <c r="H179" s="41" t="s">
        <v>254</v>
      </c>
      <c r="I179" s="41">
        <v>22</v>
      </c>
      <c r="J179" s="41">
        <v>115</v>
      </c>
      <c r="K179" s="41">
        <v>49.799999999999997</v>
      </c>
      <c r="L179" s="41"/>
      <c r="M179" s="41"/>
      <c r="N179" s="41"/>
      <c r="O179" s="42">
        <v>0</v>
      </c>
      <c r="P179" s="43">
        <f t="shared" si="15"/>
        <v>0.43680000000000002</v>
      </c>
      <c r="Q179" s="43">
        <f t="shared" si="16"/>
        <v>0.90960000000000008</v>
      </c>
      <c r="R179" s="43">
        <f t="shared" si="17"/>
        <v>0.76560000000000006</v>
      </c>
      <c r="S179" s="59">
        <v>436.80000000000001</v>
      </c>
      <c r="T179" s="60">
        <v>909.60000000000002</v>
      </c>
      <c r="U179" s="60">
        <v>765.60000000000002</v>
      </c>
      <c r="Y179">
        <v>0.90960000000000008</v>
      </c>
    </row>
    <row r="180" ht="18.75">
      <c r="A180" s="41"/>
      <c r="B180" s="40" t="s">
        <v>312</v>
      </c>
      <c r="C180" s="41">
        <v>11</v>
      </c>
      <c r="D180" s="41">
        <v>0.29999999999999999</v>
      </c>
      <c r="E180" s="41">
        <v>46.799999999999997</v>
      </c>
      <c r="F180" s="41" t="s">
        <v>308</v>
      </c>
      <c r="G180" s="41">
        <v>70</v>
      </c>
      <c r="H180" s="41" t="s">
        <v>254</v>
      </c>
      <c r="I180" s="41">
        <v>22</v>
      </c>
      <c r="J180" s="41">
        <v>115</v>
      </c>
      <c r="K180" s="41">
        <v>49.799999999999997</v>
      </c>
      <c r="L180" s="41"/>
      <c r="M180" s="41"/>
      <c r="N180" s="41"/>
      <c r="O180" s="42">
        <v>0.14000000000000001</v>
      </c>
      <c r="P180" s="43">
        <f t="shared" si="15"/>
        <v>0.091200000000000003</v>
      </c>
      <c r="Q180" s="43">
        <f t="shared" si="16"/>
        <v>0.12479999999999999</v>
      </c>
      <c r="R180" s="43">
        <f t="shared" si="17"/>
        <v>0.13919999999999999</v>
      </c>
      <c r="S180" s="58">
        <v>91.200000000000003</v>
      </c>
      <c r="T180" s="60">
        <v>124.8</v>
      </c>
      <c r="U180" s="60">
        <v>139.19999999999999</v>
      </c>
      <c r="Y180">
        <v>0.12479999999999999</v>
      </c>
    </row>
    <row r="181" ht="18.75">
      <c r="A181" s="41"/>
      <c r="B181" s="40" t="s">
        <v>313</v>
      </c>
      <c r="C181" s="41">
        <v>11</v>
      </c>
      <c r="D181" s="41">
        <v>0.29999999999999999</v>
      </c>
      <c r="E181" s="41">
        <v>46.799999999999997</v>
      </c>
      <c r="F181" s="41" t="s">
        <v>308</v>
      </c>
      <c r="G181" s="41">
        <v>70</v>
      </c>
      <c r="H181" s="41" t="s">
        <v>254</v>
      </c>
      <c r="I181" s="41">
        <v>22</v>
      </c>
      <c r="J181" s="41">
        <v>115</v>
      </c>
      <c r="K181" s="41">
        <v>49.799999999999997</v>
      </c>
      <c r="L181" s="41"/>
      <c r="M181" s="41"/>
      <c r="N181" s="41"/>
      <c r="O181" s="42">
        <v>0.20000000000000001</v>
      </c>
      <c r="P181" s="43">
        <f t="shared" si="15"/>
        <v>0.12287999999999999</v>
      </c>
      <c r="Q181" s="43">
        <f t="shared" si="16"/>
        <v>0.17208000000000001</v>
      </c>
      <c r="R181" s="43">
        <f t="shared" si="17"/>
        <v>0.16247999999999999</v>
      </c>
      <c r="S181" s="58">
        <v>122.88</v>
      </c>
      <c r="T181" s="60">
        <v>172.08000000000001</v>
      </c>
      <c r="U181" s="60">
        <v>162.47999999999999</v>
      </c>
      <c r="Y181">
        <v>0.17208000000000001</v>
      </c>
    </row>
    <row r="182" ht="18.75">
      <c r="A182" s="41"/>
      <c r="B182" s="40" t="s">
        <v>314</v>
      </c>
      <c r="C182" s="41">
        <v>11</v>
      </c>
      <c r="D182" s="41">
        <v>0.29999999999999999</v>
      </c>
      <c r="E182" s="41">
        <v>46.799999999999997</v>
      </c>
      <c r="F182" s="41" t="s">
        <v>308</v>
      </c>
      <c r="G182" s="41">
        <v>70</v>
      </c>
      <c r="H182" s="41" t="s">
        <v>254</v>
      </c>
      <c r="I182" s="41">
        <v>22</v>
      </c>
      <c r="J182" s="41">
        <v>115</v>
      </c>
      <c r="K182" s="41">
        <v>49.799999999999997</v>
      </c>
      <c r="L182" s="41"/>
      <c r="M182" s="41"/>
      <c r="N182" s="41"/>
      <c r="O182" s="42">
        <v>0</v>
      </c>
      <c r="P182" s="43">
        <f t="shared" si="15"/>
        <v>0.0132</v>
      </c>
      <c r="Q182" s="43">
        <f t="shared" si="16"/>
        <v>0.040799999999999996</v>
      </c>
      <c r="R182" s="43">
        <f t="shared" si="17"/>
        <v>0.074400000000000008</v>
      </c>
      <c r="S182" s="58">
        <v>13.199999999999999</v>
      </c>
      <c r="T182" s="56">
        <v>40.799999999999997</v>
      </c>
      <c r="U182" s="56">
        <v>74.400000000000006</v>
      </c>
      <c r="Y182">
        <v>0.040799999999999996</v>
      </c>
    </row>
    <row r="183" ht="18.75">
      <c r="A183" s="41"/>
      <c r="B183" s="40" t="s">
        <v>315</v>
      </c>
      <c r="C183" s="41">
        <v>11</v>
      </c>
      <c r="D183" s="41">
        <v>0.29999999999999999</v>
      </c>
      <c r="E183" s="41">
        <v>46.799999999999997</v>
      </c>
      <c r="F183" s="41" t="s">
        <v>308</v>
      </c>
      <c r="G183" s="41">
        <v>70</v>
      </c>
      <c r="H183" s="41" t="s">
        <v>254</v>
      </c>
      <c r="I183" s="41">
        <v>22</v>
      </c>
      <c r="J183" s="41">
        <v>115</v>
      </c>
      <c r="K183" s="41">
        <v>49.799999999999997</v>
      </c>
      <c r="L183" s="41"/>
      <c r="M183" s="41"/>
      <c r="N183" s="41"/>
      <c r="O183" s="42">
        <v>0.029999999999999999</v>
      </c>
      <c r="P183" s="43">
        <f t="shared" si="15"/>
        <v>0.0071999999999999998</v>
      </c>
      <c r="Q183" s="43">
        <f t="shared" si="16"/>
        <v>0.038399999999999997</v>
      </c>
      <c r="R183" s="43">
        <f t="shared" si="17"/>
        <v>0.0528</v>
      </c>
      <c r="S183" s="58">
        <v>7.2000000000000002</v>
      </c>
      <c r="T183" s="57">
        <v>38.399999999999999</v>
      </c>
      <c r="U183" s="57">
        <v>52.799999999999997</v>
      </c>
      <c r="Y183">
        <v>0.038399999999999997</v>
      </c>
    </row>
    <row r="184" ht="18.75">
      <c r="A184" s="41"/>
      <c r="B184" s="40" t="s">
        <v>316</v>
      </c>
      <c r="C184" s="41">
        <v>11</v>
      </c>
      <c r="D184" s="41">
        <v>0.29999999999999999</v>
      </c>
      <c r="E184" s="41">
        <v>46.799999999999997</v>
      </c>
      <c r="F184" s="41" t="s">
        <v>308</v>
      </c>
      <c r="G184" s="41">
        <v>70</v>
      </c>
      <c r="H184" s="41" t="s">
        <v>254</v>
      </c>
      <c r="I184" s="41">
        <v>22</v>
      </c>
      <c r="J184" s="41">
        <v>115</v>
      </c>
      <c r="K184" s="41">
        <v>49.799999999999997</v>
      </c>
      <c r="L184" s="41"/>
      <c r="M184" s="41"/>
      <c r="N184" s="41"/>
      <c r="O184" s="42">
        <v>2.4300000000000002</v>
      </c>
      <c r="P184" s="43">
        <f t="shared" si="15"/>
        <v>0.41880000000000001</v>
      </c>
      <c r="Q184" s="43">
        <f t="shared" si="16"/>
        <v>0.81720000000000004</v>
      </c>
      <c r="R184" s="43">
        <f t="shared" si="17"/>
        <v>0.75</v>
      </c>
      <c r="S184" s="58">
        <v>418.80000000000001</v>
      </c>
      <c r="T184" s="57">
        <v>817.20000000000005</v>
      </c>
      <c r="U184" s="56">
        <v>750</v>
      </c>
      <c r="Y184">
        <v>0.81720000000000004</v>
      </c>
    </row>
    <row r="185" ht="18.75">
      <c r="A185" s="41"/>
      <c r="B185" s="40" t="s">
        <v>317</v>
      </c>
      <c r="C185" s="41">
        <v>11</v>
      </c>
      <c r="D185" s="41">
        <v>0.29999999999999999</v>
      </c>
      <c r="E185" s="41">
        <v>46.799999999999997</v>
      </c>
      <c r="F185" s="41" t="s">
        <v>308</v>
      </c>
      <c r="G185" s="41">
        <v>70</v>
      </c>
      <c r="H185" s="41" t="s">
        <v>254</v>
      </c>
      <c r="I185" s="41">
        <v>22</v>
      </c>
      <c r="J185" s="41">
        <v>115</v>
      </c>
      <c r="K185" s="41">
        <v>49.799999999999997</v>
      </c>
      <c r="L185" s="41"/>
      <c r="M185" s="41"/>
      <c r="N185" s="41"/>
      <c r="O185" s="42">
        <v>0.19</v>
      </c>
      <c r="P185" s="43">
        <f t="shared" si="15"/>
        <v>0.12672</v>
      </c>
      <c r="Q185" s="43">
        <f t="shared" si="16"/>
        <v>0.17536000000000002</v>
      </c>
      <c r="R185" s="43">
        <f t="shared" si="17"/>
        <v>0.22752</v>
      </c>
      <c r="S185" s="59">
        <v>126.72</v>
      </c>
      <c r="T185" s="57">
        <v>175.36000000000001</v>
      </c>
      <c r="U185" s="60">
        <v>227.52000000000001</v>
      </c>
      <c r="Y185">
        <v>0.17536000000000002</v>
      </c>
    </row>
    <row r="186" ht="18.75">
      <c r="A186" s="41"/>
      <c r="B186" s="40" t="s">
        <v>318</v>
      </c>
      <c r="C186" s="41">
        <v>11</v>
      </c>
      <c r="D186" s="41">
        <v>0.29999999999999999</v>
      </c>
      <c r="E186" s="41">
        <v>46.799999999999997</v>
      </c>
      <c r="F186" s="41" t="s">
        <v>308</v>
      </c>
      <c r="G186" s="41">
        <v>70</v>
      </c>
      <c r="H186" s="41" t="s">
        <v>254</v>
      </c>
      <c r="I186" s="41">
        <v>22</v>
      </c>
      <c r="J186" s="41">
        <v>115</v>
      </c>
      <c r="K186" s="41">
        <v>49.799999999999997</v>
      </c>
      <c r="L186" s="41"/>
      <c r="M186" s="41"/>
      <c r="N186" s="41"/>
      <c r="O186" s="42">
        <v>1.4099999999999999</v>
      </c>
      <c r="P186" s="43">
        <f t="shared" si="15"/>
        <v>0.93600000000000005</v>
      </c>
      <c r="Q186" s="43">
        <f t="shared" si="16"/>
        <v>0.90239999999999998</v>
      </c>
      <c r="R186" s="43">
        <f t="shared" si="17"/>
        <v>1.171</v>
      </c>
      <c r="S186" s="58">
        <v>936</v>
      </c>
      <c r="T186" s="57">
        <v>902.39999999999998</v>
      </c>
      <c r="U186" s="56">
        <v>1171</v>
      </c>
      <c r="Y186">
        <v>0.90239999999999998</v>
      </c>
    </row>
    <row r="187" ht="18.75">
      <c r="A187" s="41"/>
      <c r="B187" s="40" t="s">
        <v>319</v>
      </c>
      <c r="C187" s="41">
        <v>11</v>
      </c>
      <c r="D187" s="41">
        <v>0.29999999999999999</v>
      </c>
      <c r="E187" s="41">
        <v>46.799999999999997</v>
      </c>
      <c r="F187" s="41" t="s">
        <v>308</v>
      </c>
      <c r="G187" s="41">
        <v>70</v>
      </c>
      <c r="H187" s="41" t="s">
        <v>254</v>
      </c>
      <c r="I187" s="41">
        <v>22</v>
      </c>
      <c r="J187" s="41">
        <v>115</v>
      </c>
      <c r="K187" s="41">
        <v>49.799999999999997</v>
      </c>
      <c r="L187" s="41"/>
      <c r="M187" s="41"/>
      <c r="N187" s="41"/>
      <c r="O187" s="42">
        <v>0.059999999999999998</v>
      </c>
      <c r="P187" s="43">
        <f t="shared" si="15"/>
        <v>0.012800000000000001</v>
      </c>
      <c r="Q187" s="43">
        <f t="shared" si="16"/>
        <v>0.035200000000000002</v>
      </c>
      <c r="R187" s="43">
        <f t="shared" si="17"/>
        <v>0.051200000000000002</v>
      </c>
      <c r="S187" s="58">
        <v>12.800000000000001</v>
      </c>
      <c r="T187" s="57">
        <v>35.200000000000003</v>
      </c>
      <c r="U187" s="56">
        <v>51.200000000000003</v>
      </c>
      <c r="Y187">
        <v>0.035200000000000002</v>
      </c>
    </row>
    <row r="188" ht="18.75">
      <c r="A188" s="41"/>
      <c r="B188" s="40" t="s">
        <v>320</v>
      </c>
      <c r="C188" s="41">
        <v>11</v>
      </c>
      <c r="D188" s="41">
        <v>0.29999999999999999</v>
      </c>
      <c r="E188" s="41">
        <v>46.799999999999997</v>
      </c>
      <c r="F188" s="41" t="s">
        <v>308</v>
      </c>
      <c r="G188" s="41">
        <v>70</v>
      </c>
      <c r="H188" s="41" t="s">
        <v>254</v>
      </c>
      <c r="I188" s="41">
        <v>22</v>
      </c>
      <c r="J188" s="41">
        <v>115</v>
      </c>
      <c r="K188" s="41">
        <v>49.799999999999997</v>
      </c>
      <c r="L188" s="41"/>
      <c r="M188" s="41"/>
      <c r="N188" s="41"/>
      <c r="O188" s="42">
        <v>0.17000000000000001</v>
      </c>
      <c r="P188" s="43">
        <f t="shared" si="15"/>
        <v>0.16159999999999999</v>
      </c>
      <c r="Q188" s="43">
        <f t="shared" si="16"/>
        <v>0.24640000000000001</v>
      </c>
      <c r="R188" s="43">
        <f t="shared" si="17"/>
        <v>0.20799999999999999</v>
      </c>
      <c r="S188" s="44">
        <v>161.59999999999999</v>
      </c>
      <c r="T188" s="45">
        <v>246.40000000000001</v>
      </c>
      <c r="U188" s="45">
        <v>208</v>
      </c>
      <c r="Y188">
        <v>0.24640000000000001</v>
      </c>
    </row>
    <row r="189" ht="18.75">
      <c r="A189" s="41"/>
      <c r="B189" s="40" t="s">
        <v>321</v>
      </c>
      <c r="C189" s="41">
        <v>11</v>
      </c>
      <c r="D189" s="41">
        <v>0.29999999999999999</v>
      </c>
      <c r="E189" s="41">
        <v>46.799999999999997</v>
      </c>
      <c r="F189" s="41" t="s">
        <v>308</v>
      </c>
      <c r="G189" s="41">
        <v>70</v>
      </c>
      <c r="H189" s="41" t="s">
        <v>254</v>
      </c>
      <c r="I189" s="41">
        <v>22</v>
      </c>
      <c r="J189" s="41">
        <v>115</v>
      </c>
      <c r="K189" s="41">
        <v>49.799999999999997</v>
      </c>
      <c r="L189" s="41"/>
      <c r="M189" s="41"/>
      <c r="N189" s="41"/>
      <c r="O189" s="42">
        <v>0.42999999999999999</v>
      </c>
      <c r="P189" s="43">
        <f t="shared" si="15"/>
        <v>0.062399999999999997</v>
      </c>
      <c r="Q189" s="43">
        <f t="shared" si="16"/>
        <v>0.23039999999999999</v>
      </c>
      <c r="R189" s="43">
        <f t="shared" si="17"/>
        <v>0.16639999999999999</v>
      </c>
      <c r="S189" s="58">
        <v>62.399999999999999</v>
      </c>
      <c r="T189" s="60">
        <v>230.40000000000001</v>
      </c>
      <c r="U189" s="57">
        <v>166.40000000000001</v>
      </c>
      <c r="Y189">
        <v>0.23039999999999999</v>
      </c>
    </row>
    <row r="190" ht="18.75">
      <c r="A190" s="41"/>
      <c r="B190" s="40" t="s">
        <v>322</v>
      </c>
      <c r="C190" s="41">
        <v>11</v>
      </c>
      <c r="D190" s="41">
        <v>0.29999999999999999</v>
      </c>
      <c r="E190" s="41">
        <v>46.799999999999997</v>
      </c>
      <c r="F190" s="41" t="s">
        <v>308</v>
      </c>
      <c r="G190" s="41">
        <v>70</v>
      </c>
      <c r="H190" s="41" t="s">
        <v>254</v>
      </c>
      <c r="I190" s="41">
        <v>22</v>
      </c>
      <c r="J190" s="41">
        <v>115</v>
      </c>
      <c r="K190" s="41">
        <v>49.799999999999997</v>
      </c>
      <c r="L190" s="41"/>
      <c r="M190" s="41"/>
      <c r="N190" s="41"/>
      <c r="O190" s="42">
        <v>0.01</v>
      </c>
      <c r="P190" s="43">
        <f t="shared" si="15"/>
        <v>0.2712</v>
      </c>
      <c r="Q190" s="43">
        <f t="shared" si="16"/>
        <v>0.27360000000000001</v>
      </c>
      <c r="R190" s="43">
        <f t="shared" si="17"/>
        <v>0.27360000000000001</v>
      </c>
      <c r="S190" s="58">
        <v>271.19999999999999</v>
      </c>
      <c r="T190" s="57">
        <v>273.60000000000002</v>
      </c>
      <c r="U190" s="57">
        <v>273.60000000000002</v>
      </c>
      <c r="Y190">
        <v>0.27360000000000001</v>
      </c>
    </row>
    <row r="191" ht="18.75">
      <c r="A191" s="41"/>
      <c r="B191" s="40" t="s">
        <v>323</v>
      </c>
      <c r="C191" s="41">
        <v>11</v>
      </c>
      <c r="D191" s="41">
        <v>0.29999999999999999</v>
      </c>
      <c r="E191" s="41">
        <v>46.799999999999997</v>
      </c>
      <c r="F191" s="41" t="s">
        <v>308</v>
      </c>
      <c r="G191" s="41">
        <v>70</v>
      </c>
      <c r="H191" s="41" t="s">
        <v>254</v>
      </c>
      <c r="I191" s="41">
        <v>22</v>
      </c>
      <c r="J191" s="41">
        <v>115</v>
      </c>
      <c r="K191" s="41">
        <v>49.799999999999997</v>
      </c>
      <c r="L191" s="41"/>
      <c r="M191" s="41"/>
      <c r="N191" s="41"/>
      <c r="O191" s="42">
        <v>0.56000000000000005</v>
      </c>
      <c r="P191" s="43">
        <f t="shared" si="15"/>
        <v>0.33360000000000001</v>
      </c>
      <c r="Q191" s="43">
        <f t="shared" si="16"/>
        <v>0.3624</v>
      </c>
      <c r="R191" s="43">
        <f t="shared" si="17"/>
        <v>0.33839999999999998</v>
      </c>
      <c r="S191" s="44">
        <v>333.60000000000002</v>
      </c>
      <c r="T191" s="57">
        <v>362.39999999999998</v>
      </c>
      <c r="U191" s="57">
        <v>338.39999999999998</v>
      </c>
      <c r="V191" s="51">
        <f>SUM(Q178:Q191)</f>
        <v>4.32864</v>
      </c>
      <c r="Y191">
        <v>0.3624</v>
      </c>
    </row>
    <row r="192" ht="18.75">
      <c r="A192" s="41" t="s">
        <v>324</v>
      </c>
      <c r="B192" s="40" t="s">
        <v>325</v>
      </c>
      <c r="C192" s="41">
        <v>12</v>
      </c>
      <c r="D192" s="41">
        <v>0.29999999999999999</v>
      </c>
      <c r="E192" s="41">
        <v>46.600000000000001</v>
      </c>
      <c r="F192" s="41" t="s">
        <v>308</v>
      </c>
      <c r="G192" s="41">
        <v>70</v>
      </c>
      <c r="H192" s="41" t="s">
        <v>254</v>
      </c>
      <c r="I192" s="41">
        <v>16</v>
      </c>
      <c r="J192" s="41">
        <v>85</v>
      </c>
      <c r="K192" s="41">
        <v>49.799999999999997</v>
      </c>
      <c r="L192" s="41"/>
      <c r="M192" s="41"/>
      <c r="N192" s="41"/>
      <c r="O192" s="42">
        <v>0.37</v>
      </c>
      <c r="P192" s="43">
        <f t="shared" si="15"/>
        <v>0.4118</v>
      </c>
      <c r="Q192" s="43">
        <f t="shared" si="16"/>
        <v>0.25719999999999998</v>
      </c>
      <c r="R192" s="43">
        <f t="shared" si="17"/>
        <v>0.26439999999999997</v>
      </c>
      <c r="S192" s="58">
        <v>411.80000000000001</v>
      </c>
      <c r="T192" s="56">
        <v>257.19999999999999</v>
      </c>
      <c r="U192" s="57">
        <v>264.39999999999998</v>
      </c>
      <c r="Y192">
        <v>0.25719999999999998</v>
      </c>
    </row>
    <row r="193" ht="18.75">
      <c r="A193" s="41"/>
      <c r="B193" s="40" t="s">
        <v>326</v>
      </c>
      <c r="C193" s="41">
        <v>12</v>
      </c>
      <c r="D193" s="41">
        <v>0.29999999999999999</v>
      </c>
      <c r="E193" s="41">
        <v>46.600000000000001</v>
      </c>
      <c r="F193" s="41" t="s">
        <v>308</v>
      </c>
      <c r="G193" s="41">
        <v>70</v>
      </c>
      <c r="H193" s="41" t="s">
        <v>254</v>
      </c>
      <c r="I193" s="41">
        <v>16</v>
      </c>
      <c r="J193" s="41">
        <v>85</v>
      </c>
      <c r="K193" s="41">
        <v>49.799999999999997</v>
      </c>
      <c r="L193" s="41"/>
      <c r="M193" s="41"/>
      <c r="N193" s="41"/>
      <c r="O193" s="42">
        <v>0.87</v>
      </c>
      <c r="P193" s="43">
        <f t="shared" si="15"/>
        <v>0.86839999999999995</v>
      </c>
      <c r="Q193" s="43">
        <f t="shared" si="16"/>
        <v>0.88360000000000005</v>
      </c>
      <c r="R193" s="43">
        <f t="shared" si="17"/>
        <v>0.96199999999999997</v>
      </c>
      <c r="S193" s="58">
        <v>868.39999999999998</v>
      </c>
      <c r="T193" s="57">
        <v>883.60000000000002</v>
      </c>
      <c r="U193" s="56">
        <v>962</v>
      </c>
      <c r="Y193">
        <v>0.88360000000000005</v>
      </c>
    </row>
    <row r="194" ht="18.75">
      <c r="A194" s="41"/>
      <c r="B194" s="40" t="s">
        <v>327</v>
      </c>
      <c r="C194" s="41">
        <v>12</v>
      </c>
      <c r="D194" s="41">
        <v>0.29999999999999999</v>
      </c>
      <c r="E194" s="41">
        <v>46.600000000000001</v>
      </c>
      <c r="F194" s="41" t="s">
        <v>308</v>
      </c>
      <c r="G194" s="41">
        <v>70</v>
      </c>
      <c r="H194" s="41" t="s">
        <v>254</v>
      </c>
      <c r="I194" s="41">
        <v>16</v>
      </c>
      <c r="J194" s="41">
        <v>85</v>
      </c>
      <c r="K194" s="41">
        <v>49.799999999999997</v>
      </c>
      <c r="L194" s="41"/>
      <c r="M194" s="41"/>
      <c r="N194" s="41"/>
      <c r="O194" s="42">
        <v>0.14999999999999999</v>
      </c>
      <c r="P194" s="43">
        <f t="shared" si="15"/>
        <v>0.078599999999999989</v>
      </c>
      <c r="Q194" s="43">
        <f t="shared" si="16"/>
        <v>0.31119999999999998</v>
      </c>
      <c r="R194" s="43">
        <f t="shared" si="17"/>
        <v>0.107</v>
      </c>
      <c r="S194" s="58">
        <v>78.599999999999994</v>
      </c>
      <c r="T194" s="57">
        <v>311.19999999999999</v>
      </c>
      <c r="U194" s="57">
        <v>107</v>
      </c>
      <c r="Y194">
        <v>0.31119999999999998</v>
      </c>
    </row>
    <row r="195" ht="18.75">
      <c r="A195" s="41"/>
      <c r="B195" s="40" t="s">
        <v>328</v>
      </c>
      <c r="C195" s="41">
        <v>12</v>
      </c>
      <c r="D195" s="41">
        <v>0.29999999999999999</v>
      </c>
      <c r="E195" s="41">
        <v>46.600000000000001</v>
      </c>
      <c r="F195" s="41" t="s">
        <v>308</v>
      </c>
      <c r="G195" s="41">
        <v>70</v>
      </c>
      <c r="H195" s="41" t="s">
        <v>254</v>
      </c>
      <c r="I195" s="41">
        <v>16</v>
      </c>
      <c r="J195" s="41">
        <v>85</v>
      </c>
      <c r="K195" s="41">
        <v>49.799999999999997</v>
      </c>
      <c r="L195" s="41"/>
      <c r="M195" s="41"/>
      <c r="N195" s="41"/>
      <c r="O195" s="42">
        <v>0.62</v>
      </c>
      <c r="P195" s="43">
        <f t="shared" si="15"/>
        <v>0.3256</v>
      </c>
      <c r="Q195" s="43">
        <f t="shared" si="16"/>
        <v>0.46460000000000001</v>
      </c>
      <c r="R195" s="43">
        <f t="shared" si="17"/>
        <v>0.50160000000000005</v>
      </c>
      <c r="S195" s="55">
        <v>325.60000000000002</v>
      </c>
      <c r="T195" s="57">
        <v>464.60000000000002</v>
      </c>
      <c r="U195" s="57">
        <v>501.60000000000002</v>
      </c>
      <c r="Y195">
        <v>0.46460000000000001</v>
      </c>
    </row>
    <row r="196" ht="18.75">
      <c r="A196" s="41"/>
      <c r="B196" s="40" t="s">
        <v>329</v>
      </c>
      <c r="C196" s="41">
        <v>12</v>
      </c>
      <c r="D196" s="41">
        <v>0.29999999999999999</v>
      </c>
      <c r="E196" s="41">
        <v>46.600000000000001</v>
      </c>
      <c r="F196" s="41" t="s">
        <v>308</v>
      </c>
      <c r="G196" s="41">
        <v>70</v>
      </c>
      <c r="H196" s="41" t="s">
        <v>254</v>
      </c>
      <c r="I196" s="41">
        <v>16</v>
      </c>
      <c r="J196" s="41">
        <v>85</v>
      </c>
      <c r="K196" s="41">
        <v>49.799999999999997</v>
      </c>
      <c r="L196" s="41"/>
      <c r="M196" s="41"/>
      <c r="N196" s="41"/>
      <c r="O196" s="42">
        <v>0.14999999999999999</v>
      </c>
      <c r="P196" s="43">
        <f t="shared" si="15"/>
        <v>0.072300000000000003</v>
      </c>
      <c r="Q196" s="43">
        <f t="shared" si="16"/>
        <v>0.1056</v>
      </c>
      <c r="R196" s="43">
        <f t="shared" si="17"/>
        <v>0.11849999999999999</v>
      </c>
      <c r="S196" s="58">
        <v>72.299999999999997</v>
      </c>
      <c r="T196" s="56">
        <v>105.59999999999999</v>
      </c>
      <c r="U196" s="57">
        <v>118.5</v>
      </c>
      <c r="Y196">
        <v>0.1056</v>
      </c>
    </row>
    <row r="197" ht="18.75">
      <c r="A197" s="41"/>
      <c r="B197" s="40" t="s">
        <v>330</v>
      </c>
      <c r="C197" s="41">
        <v>12</v>
      </c>
      <c r="D197" s="41">
        <v>0.29999999999999999</v>
      </c>
      <c r="E197" s="41">
        <v>46.600000000000001</v>
      </c>
      <c r="F197" s="41" t="s">
        <v>308</v>
      </c>
      <c r="G197" s="41">
        <v>70</v>
      </c>
      <c r="H197" s="41" t="s">
        <v>254</v>
      </c>
      <c r="I197" s="41">
        <v>16</v>
      </c>
      <c r="J197" s="41">
        <v>85</v>
      </c>
      <c r="K197" s="41">
        <v>49.799999999999997</v>
      </c>
      <c r="L197" s="41"/>
      <c r="M197" s="41"/>
      <c r="N197" s="41"/>
      <c r="O197" s="42">
        <v>1.0600000000000001</v>
      </c>
      <c r="P197" s="43">
        <f t="shared" si="15"/>
        <v>0.6633</v>
      </c>
      <c r="Q197" s="43">
        <f t="shared" si="16"/>
        <v>0.82650000000000001</v>
      </c>
      <c r="R197" s="43">
        <f t="shared" si="17"/>
        <v>0.79965999999999993</v>
      </c>
      <c r="S197" s="58">
        <v>663.29999999999995</v>
      </c>
      <c r="T197" s="57">
        <v>826.5</v>
      </c>
      <c r="U197" s="57">
        <v>799.65999999999997</v>
      </c>
      <c r="Y197">
        <v>0.82650000000000001</v>
      </c>
    </row>
    <row r="198" ht="18.75">
      <c r="A198" s="41"/>
      <c r="B198" s="40" t="s">
        <v>331</v>
      </c>
      <c r="C198" s="41">
        <v>12</v>
      </c>
      <c r="D198" s="41">
        <v>0.29999999999999999</v>
      </c>
      <c r="E198" s="41">
        <v>46.600000000000001</v>
      </c>
      <c r="F198" s="41" t="s">
        <v>308</v>
      </c>
      <c r="G198" s="41">
        <v>70</v>
      </c>
      <c r="H198" s="41" t="s">
        <v>254</v>
      </c>
      <c r="I198" s="41">
        <v>16</v>
      </c>
      <c r="J198" s="41">
        <v>85</v>
      </c>
      <c r="K198" s="41">
        <v>49.799999999999997</v>
      </c>
      <c r="L198" s="41"/>
      <c r="M198" s="41"/>
      <c r="N198" s="41"/>
      <c r="O198" s="42">
        <v>1.3899999999999999</v>
      </c>
      <c r="P198" s="43">
        <f t="shared" si="15"/>
        <v>1.5269999999999999</v>
      </c>
      <c r="Q198" s="43">
        <f t="shared" si="16"/>
        <v>1.5620000000000001</v>
      </c>
      <c r="R198" s="43">
        <f t="shared" si="17"/>
        <v>1.635</v>
      </c>
      <c r="S198" s="58">
        <v>1527</v>
      </c>
      <c r="T198" s="57">
        <v>1562</v>
      </c>
      <c r="U198" s="57">
        <v>1635</v>
      </c>
      <c r="Y198">
        <v>1.5620000000000001</v>
      </c>
    </row>
    <row r="199" ht="18.75">
      <c r="A199" s="41"/>
      <c r="B199" s="40" t="s">
        <v>332</v>
      </c>
      <c r="C199" s="41">
        <v>12</v>
      </c>
      <c r="D199" s="41">
        <v>0.29999999999999999</v>
      </c>
      <c r="E199" s="41">
        <v>46.600000000000001</v>
      </c>
      <c r="F199" s="41" t="s">
        <v>308</v>
      </c>
      <c r="G199" s="41">
        <v>70</v>
      </c>
      <c r="H199" s="41" t="s">
        <v>254</v>
      </c>
      <c r="I199" s="41">
        <v>16</v>
      </c>
      <c r="J199" s="41">
        <v>85</v>
      </c>
      <c r="K199" s="41">
        <v>49.799999999999997</v>
      </c>
      <c r="L199" s="41"/>
      <c r="M199" s="41"/>
      <c r="N199" s="41"/>
      <c r="O199" s="42">
        <v>0.67000000000000004</v>
      </c>
      <c r="P199" s="43">
        <f t="shared" si="15"/>
        <v>0.21509999999999999</v>
      </c>
      <c r="Q199" s="43">
        <f t="shared" si="16"/>
        <v>0.22619999999999998</v>
      </c>
      <c r="R199" s="43">
        <f t="shared" si="17"/>
        <v>0.23655999999999999</v>
      </c>
      <c r="S199" s="59">
        <v>215.09999999999999</v>
      </c>
      <c r="T199" s="60">
        <v>226.19999999999999</v>
      </c>
      <c r="U199" s="60">
        <v>236.56</v>
      </c>
      <c r="Y199">
        <v>0.22619999999999998</v>
      </c>
    </row>
    <row r="200" ht="18.75">
      <c r="A200" s="41"/>
      <c r="B200" s="40" t="s">
        <v>333</v>
      </c>
      <c r="C200" s="41">
        <v>12</v>
      </c>
      <c r="D200" s="41">
        <v>0.29999999999999999</v>
      </c>
      <c r="E200" s="41">
        <v>46.600000000000001</v>
      </c>
      <c r="F200" s="41" t="s">
        <v>308</v>
      </c>
      <c r="G200" s="41">
        <v>70</v>
      </c>
      <c r="H200" s="41" t="s">
        <v>254</v>
      </c>
      <c r="I200" s="41">
        <v>16</v>
      </c>
      <c r="J200" s="41">
        <v>85</v>
      </c>
      <c r="K200" s="41">
        <v>49.799999999999997</v>
      </c>
      <c r="L200" s="41"/>
      <c r="M200" s="41"/>
      <c r="N200" s="41"/>
      <c r="O200" s="42">
        <v>0</v>
      </c>
      <c r="P200" s="43">
        <f t="shared" si="15"/>
        <v>0</v>
      </c>
      <c r="Q200" s="43">
        <f t="shared" si="16"/>
        <v>0</v>
      </c>
      <c r="R200" s="43">
        <f t="shared" si="17"/>
        <v>0</v>
      </c>
      <c r="S200" s="58"/>
      <c r="T200" s="60"/>
      <c r="U200" s="60"/>
      <c r="V200" s="51">
        <f>SUM(Q192:Q200)</f>
        <v>4.6369000000000007</v>
      </c>
      <c r="Y200">
        <v>0</v>
      </c>
    </row>
    <row r="201" ht="18.75">
      <c r="A201" s="41" t="s">
        <v>334</v>
      </c>
      <c r="B201" s="40" t="s">
        <v>335</v>
      </c>
      <c r="C201" s="41">
        <v>12</v>
      </c>
      <c r="D201" s="41">
        <v>0.29999999999999999</v>
      </c>
      <c r="E201" s="41">
        <v>46.600000000000001</v>
      </c>
      <c r="F201" s="41" t="s">
        <v>336</v>
      </c>
      <c r="G201" s="41">
        <v>75</v>
      </c>
      <c r="H201" s="41" t="s">
        <v>254</v>
      </c>
      <c r="I201" s="41">
        <v>18</v>
      </c>
      <c r="J201" s="41">
        <v>95</v>
      </c>
      <c r="K201" s="41">
        <v>49.799999999999997</v>
      </c>
      <c r="L201" s="41"/>
      <c r="M201" s="41"/>
      <c r="N201" s="41"/>
      <c r="O201" s="42">
        <v>0.20000000000000001</v>
      </c>
      <c r="P201" s="43">
        <f t="shared" si="15"/>
        <v>0.1191</v>
      </c>
      <c r="Q201" s="43">
        <f t="shared" si="16"/>
        <v>0.36330000000000001</v>
      </c>
      <c r="R201" s="43">
        <f t="shared" si="17"/>
        <v>0.3543</v>
      </c>
      <c r="S201" s="59">
        <v>119.09999999999999</v>
      </c>
      <c r="T201" s="60">
        <v>363.30000000000001</v>
      </c>
      <c r="U201" s="57">
        <v>354.30000000000001</v>
      </c>
      <c r="Y201">
        <v>0.36330000000000001</v>
      </c>
    </row>
    <row r="202" ht="18.75">
      <c r="A202" s="41"/>
      <c r="B202" s="40" t="s">
        <v>337</v>
      </c>
      <c r="C202" s="41">
        <v>12</v>
      </c>
      <c r="D202" s="41">
        <v>0.29999999999999999</v>
      </c>
      <c r="E202" s="41">
        <v>46.600000000000001</v>
      </c>
      <c r="F202" s="41" t="s">
        <v>336</v>
      </c>
      <c r="G202" s="41">
        <v>75</v>
      </c>
      <c r="H202" s="41" t="s">
        <v>254</v>
      </c>
      <c r="I202" s="41">
        <v>18</v>
      </c>
      <c r="J202" s="41">
        <v>95</v>
      </c>
      <c r="K202" s="41">
        <v>49.799999999999997</v>
      </c>
      <c r="L202" s="41"/>
      <c r="M202" s="41"/>
      <c r="N202" s="41"/>
      <c r="O202" s="42">
        <v>0.80000000000000004</v>
      </c>
      <c r="P202" s="43">
        <f t="shared" si="15"/>
        <v>0</v>
      </c>
      <c r="Q202" s="43">
        <f t="shared" si="16"/>
        <v>0</v>
      </c>
      <c r="R202" s="43">
        <f t="shared" si="17"/>
        <v>0.00059999999999999995</v>
      </c>
      <c r="S202" s="86"/>
      <c r="T202" s="87"/>
      <c r="U202" s="60">
        <v>0.59999999999999998</v>
      </c>
      <c r="Y202">
        <v>0</v>
      </c>
    </row>
    <row r="203" ht="18.75">
      <c r="A203" s="41"/>
      <c r="B203" s="40" t="s">
        <v>338</v>
      </c>
      <c r="C203" s="41">
        <v>12</v>
      </c>
      <c r="D203" s="41">
        <v>0.29999999999999999</v>
      </c>
      <c r="E203" s="41">
        <v>46.600000000000001</v>
      </c>
      <c r="F203" s="41" t="s">
        <v>336</v>
      </c>
      <c r="G203" s="41">
        <v>75</v>
      </c>
      <c r="H203" s="41" t="s">
        <v>254</v>
      </c>
      <c r="I203" s="41">
        <v>18</v>
      </c>
      <c r="J203" s="41">
        <v>95</v>
      </c>
      <c r="K203" s="41">
        <v>49.799999999999997</v>
      </c>
      <c r="L203" s="41"/>
      <c r="M203" s="41"/>
      <c r="N203" s="41"/>
      <c r="O203" s="42">
        <v>3.2999999999999998</v>
      </c>
      <c r="P203" s="43">
        <f t="shared" si="15"/>
        <v>0.49560000000000004</v>
      </c>
      <c r="Q203" s="43">
        <f t="shared" si="16"/>
        <v>0.98280000000000001</v>
      </c>
      <c r="R203" s="43">
        <f t="shared" si="17"/>
        <v>1.1970000000000001</v>
      </c>
      <c r="S203" s="59">
        <v>495.60000000000002</v>
      </c>
      <c r="T203" s="60">
        <v>982.79999999999995</v>
      </c>
      <c r="U203" s="60">
        <v>1197</v>
      </c>
      <c r="Y203">
        <v>0.98280000000000001</v>
      </c>
    </row>
    <row r="204" ht="18.75">
      <c r="A204" s="41"/>
      <c r="B204" s="40" t="s">
        <v>339</v>
      </c>
      <c r="C204" s="41">
        <v>12</v>
      </c>
      <c r="D204" s="41">
        <v>0.29999999999999999</v>
      </c>
      <c r="E204" s="41">
        <v>46.600000000000001</v>
      </c>
      <c r="F204" s="41" t="s">
        <v>336</v>
      </c>
      <c r="G204" s="41">
        <v>75</v>
      </c>
      <c r="H204" s="41" t="s">
        <v>254</v>
      </c>
      <c r="I204" s="41">
        <v>18</v>
      </c>
      <c r="J204" s="41">
        <v>95</v>
      </c>
      <c r="K204" s="41">
        <v>49.799999999999997</v>
      </c>
      <c r="L204" s="41"/>
      <c r="M204" s="41"/>
      <c r="N204" s="41"/>
      <c r="O204" s="42">
        <v>1.9099999999999999</v>
      </c>
      <c r="P204" s="43">
        <f t="shared" si="15"/>
        <v>0</v>
      </c>
      <c r="Q204" s="43">
        <f t="shared" si="16"/>
        <v>0</v>
      </c>
      <c r="R204" s="43">
        <f t="shared" si="17"/>
        <v>0</v>
      </c>
      <c r="S204" s="59"/>
      <c r="T204" s="60"/>
      <c r="U204" s="57"/>
      <c r="Y204">
        <v>0</v>
      </c>
    </row>
    <row r="205" ht="18.75">
      <c r="A205" s="41"/>
      <c r="B205" s="40" t="s">
        <v>340</v>
      </c>
      <c r="C205" s="41">
        <v>12</v>
      </c>
      <c r="D205" s="41">
        <v>0.29999999999999999</v>
      </c>
      <c r="E205" s="41">
        <v>46.600000000000001</v>
      </c>
      <c r="F205" s="41" t="s">
        <v>336</v>
      </c>
      <c r="G205" s="41">
        <v>75</v>
      </c>
      <c r="H205" s="41" t="s">
        <v>254</v>
      </c>
      <c r="I205" s="41">
        <v>18</v>
      </c>
      <c r="J205" s="41">
        <v>95</v>
      </c>
      <c r="K205" s="41">
        <v>49.799999999999997</v>
      </c>
      <c r="L205" s="41"/>
      <c r="M205" s="41"/>
      <c r="N205" s="41"/>
      <c r="O205" s="42">
        <v>1.77</v>
      </c>
      <c r="P205" s="43">
        <f t="shared" si="15"/>
        <v>1.8799999999999999</v>
      </c>
      <c r="Q205" s="43">
        <f t="shared" si="16"/>
        <v>1.988</v>
      </c>
      <c r="R205" s="43">
        <f t="shared" si="17"/>
        <v>2.097</v>
      </c>
      <c r="S205" s="59">
        <v>1880</v>
      </c>
      <c r="T205" s="60">
        <v>1988</v>
      </c>
      <c r="U205" s="57">
        <v>2097</v>
      </c>
      <c r="Y205">
        <v>1.988</v>
      </c>
    </row>
    <row r="206" ht="18.75">
      <c r="A206" s="41"/>
      <c r="B206" s="40" t="s">
        <v>341</v>
      </c>
      <c r="C206" s="41">
        <v>12</v>
      </c>
      <c r="D206" s="41">
        <v>0.29999999999999999</v>
      </c>
      <c r="E206" s="41">
        <v>46.600000000000001</v>
      </c>
      <c r="F206" s="41" t="s">
        <v>336</v>
      </c>
      <c r="G206" s="41">
        <v>75</v>
      </c>
      <c r="H206" s="41" t="s">
        <v>254</v>
      </c>
      <c r="I206" s="41">
        <v>18</v>
      </c>
      <c r="J206" s="41">
        <v>95</v>
      </c>
      <c r="K206" s="41">
        <v>49.799999999999997</v>
      </c>
      <c r="L206" s="41"/>
      <c r="M206" s="41"/>
      <c r="N206" s="41"/>
      <c r="O206" s="42">
        <v>1.8100000000000001</v>
      </c>
      <c r="P206" s="43">
        <f t="shared" si="15"/>
        <v>1.0640000000000001</v>
      </c>
      <c r="Q206" s="43">
        <f t="shared" si="16"/>
        <v>1.6259999999999999</v>
      </c>
      <c r="R206" s="43">
        <f t="shared" si="17"/>
        <v>1.8029999999999999</v>
      </c>
      <c r="S206" s="82">
        <v>1064</v>
      </c>
      <c r="T206" s="83">
        <v>1626</v>
      </c>
      <c r="U206" s="83">
        <v>1803</v>
      </c>
      <c r="Y206">
        <v>1.6259999999999999</v>
      </c>
    </row>
    <row r="207" ht="18.75">
      <c r="A207" s="41"/>
      <c r="B207" s="40" t="s">
        <v>342</v>
      </c>
      <c r="C207" s="41">
        <v>12</v>
      </c>
      <c r="D207" s="41">
        <v>0.29999999999999999</v>
      </c>
      <c r="E207" s="41">
        <v>46.600000000000001</v>
      </c>
      <c r="F207" s="41" t="s">
        <v>336</v>
      </c>
      <c r="G207" s="41">
        <v>75</v>
      </c>
      <c r="H207" s="41" t="s">
        <v>254</v>
      </c>
      <c r="I207" s="41">
        <v>18</v>
      </c>
      <c r="J207" s="41">
        <v>95</v>
      </c>
      <c r="K207" s="41">
        <v>49.799999999999997</v>
      </c>
      <c r="L207" s="41"/>
      <c r="M207" s="41"/>
      <c r="N207" s="41"/>
      <c r="O207" s="42">
        <v>0.16</v>
      </c>
      <c r="P207" s="43">
        <f t="shared" si="15"/>
        <v>0.056399999999999999</v>
      </c>
      <c r="Q207" s="43">
        <f t="shared" si="16"/>
        <v>0.080399999999999999</v>
      </c>
      <c r="R207" s="43">
        <f t="shared" si="17"/>
        <v>0.078</v>
      </c>
      <c r="S207" s="59">
        <v>56.399999999999999</v>
      </c>
      <c r="T207" s="60">
        <v>80.400000000000006</v>
      </c>
      <c r="U207" s="60">
        <v>78</v>
      </c>
      <c r="Y207">
        <v>0.080399999999999999</v>
      </c>
    </row>
    <row r="208" ht="18.75">
      <c r="A208" s="41"/>
      <c r="B208" s="40" t="s">
        <v>343</v>
      </c>
      <c r="C208" s="41">
        <v>12</v>
      </c>
      <c r="D208" s="41">
        <v>0.29999999999999999</v>
      </c>
      <c r="E208" s="41">
        <v>46.600000000000001</v>
      </c>
      <c r="F208" s="41" t="s">
        <v>336</v>
      </c>
      <c r="G208" s="41">
        <v>75</v>
      </c>
      <c r="H208" s="41" t="s">
        <v>254</v>
      </c>
      <c r="I208" s="41">
        <v>19</v>
      </c>
      <c r="J208" s="41">
        <v>100</v>
      </c>
      <c r="K208" s="41">
        <v>49.799999999999997</v>
      </c>
      <c r="L208" s="41"/>
      <c r="M208" s="41"/>
      <c r="N208" s="41"/>
      <c r="O208" s="42">
        <v>2.3399999999999999</v>
      </c>
      <c r="P208" s="43">
        <f t="shared" si="15"/>
        <v>2.718</v>
      </c>
      <c r="Q208" s="43">
        <f t="shared" si="16"/>
        <v>3.6080000000000001</v>
      </c>
      <c r="R208" s="43">
        <f t="shared" si="17"/>
        <v>3.9630000000000001</v>
      </c>
      <c r="S208" s="59">
        <v>2718</v>
      </c>
      <c r="T208" s="60">
        <v>3608</v>
      </c>
      <c r="U208" s="60">
        <v>3963</v>
      </c>
      <c r="Y208">
        <v>3.6080000000000001</v>
      </c>
    </row>
    <row r="209" ht="18.75">
      <c r="A209" s="41"/>
      <c r="B209" s="40" t="s">
        <v>344</v>
      </c>
      <c r="C209" s="41">
        <v>12</v>
      </c>
      <c r="D209" s="41">
        <v>0.29999999999999999</v>
      </c>
      <c r="E209" s="41">
        <v>46.600000000000001</v>
      </c>
      <c r="F209" s="41" t="s">
        <v>336</v>
      </c>
      <c r="G209" s="41">
        <v>75</v>
      </c>
      <c r="H209" s="41" t="s">
        <v>254</v>
      </c>
      <c r="I209" s="41">
        <v>19</v>
      </c>
      <c r="J209" s="41">
        <v>100</v>
      </c>
      <c r="K209" s="41">
        <v>49.799999999999997</v>
      </c>
      <c r="L209" s="41"/>
      <c r="M209" s="41"/>
      <c r="N209" s="41"/>
      <c r="O209" s="42">
        <v>0</v>
      </c>
      <c r="P209" s="43">
        <f t="shared" si="15"/>
        <v>0.1191</v>
      </c>
      <c r="Q209" s="43">
        <f t="shared" si="16"/>
        <v>0.36330000000000001</v>
      </c>
      <c r="R209" s="43">
        <f t="shared" si="17"/>
        <v>0.3543</v>
      </c>
      <c r="S209" s="59">
        <v>119.09999999999999</v>
      </c>
      <c r="T209" s="60">
        <v>363.30000000000001</v>
      </c>
      <c r="U209" s="57">
        <v>354.30000000000001</v>
      </c>
      <c r="Y209">
        <v>0.36330000000000001</v>
      </c>
    </row>
    <row r="210" ht="18.75">
      <c r="A210" s="41"/>
      <c r="B210" s="40" t="s">
        <v>345</v>
      </c>
      <c r="C210" s="41">
        <v>12</v>
      </c>
      <c r="D210" s="41">
        <v>0.29999999999999999</v>
      </c>
      <c r="E210" s="41">
        <v>46.600000000000001</v>
      </c>
      <c r="F210" s="41" t="s">
        <v>336</v>
      </c>
      <c r="G210" s="41">
        <v>75</v>
      </c>
      <c r="H210" s="41" t="s">
        <v>254</v>
      </c>
      <c r="I210" s="41">
        <v>19</v>
      </c>
      <c r="J210" s="41">
        <v>100</v>
      </c>
      <c r="K210" s="41">
        <v>49.799999999999997</v>
      </c>
      <c r="L210" s="41"/>
      <c r="M210" s="41"/>
      <c r="N210" s="41"/>
      <c r="O210" s="42">
        <v>1.5700000000000001</v>
      </c>
      <c r="P210" s="43">
        <f t="shared" si="15"/>
        <v>0.66479999999999995</v>
      </c>
      <c r="Q210" s="43">
        <f t="shared" si="16"/>
        <v>1.2270000000000001</v>
      </c>
      <c r="R210" s="43">
        <f t="shared" si="17"/>
        <v>1.494</v>
      </c>
      <c r="S210" s="58">
        <v>664.79999999999995</v>
      </c>
      <c r="T210" s="57">
        <v>1227</v>
      </c>
      <c r="U210" s="60">
        <v>1494</v>
      </c>
      <c r="Y210">
        <v>1.2270000000000001</v>
      </c>
    </row>
    <row r="211" ht="18.75">
      <c r="A211" s="41"/>
      <c r="B211" s="40" t="s">
        <v>346</v>
      </c>
      <c r="C211" s="41">
        <v>12</v>
      </c>
      <c r="D211" s="41">
        <v>0.29999999999999999</v>
      </c>
      <c r="E211" s="41">
        <v>46.600000000000001</v>
      </c>
      <c r="F211" s="41" t="s">
        <v>336</v>
      </c>
      <c r="G211" s="41">
        <v>75</v>
      </c>
      <c r="H211" s="41" t="s">
        <v>254</v>
      </c>
      <c r="I211" s="41">
        <v>19</v>
      </c>
      <c r="J211" s="41">
        <v>100</v>
      </c>
      <c r="K211" s="41">
        <v>49.799999999999997</v>
      </c>
      <c r="L211" s="41"/>
      <c r="M211" s="41"/>
      <c r="N211" s="41"/>
      <c r="O211" s="42">
        <v>2.0499999999999998</v>
      </c>
      <c r="P211" s="43">
        <f t="shared" si="15"/>
        <v>1.0920000000000001</v>
      </c>
      <c r="Q211" s="43">
        <f t="shared" si="16"/>
        <v>2.0880000000000001</v>
      </c>
      <c r="R211" s="43">
        <f t="shared" si="17"/>
        <v>2.3279999999999998</v>
      </c>
      <c r="S211" s="58">
        <v>1092</v>
      </c>
      <c r="T211" s="57">
        <v>2088</v>
      </c>
      <c r="U211" s="57">
        <v>2328</v>
      </c>
      <c r="Y211">
        <v>2.0880000000000001</v>
      </c>
    </row>
    <row r="212" ht="18.75">
      <c r="A212" s="41"/>
      <c r="B212" s="40" t="s">
        <v>347</v>
      </c>
      <c r="C212" s="41">
        <v>12</v>
      </c>
      <c r="D212" s="41">
        <v>0.29999999999999999</v>
      </c>
      <c r="E212" s="41">
        <v>46.600000000000001</v>
      </c>
      <c r="F212" s="41" t="s">
        <v>336</v>
      </c>
      <c r="G212" s="41">
        <v>75</v>
      </c>
      <c r="H212" s="41" t="s">
        <v>254</v>
      </c>
      <c r="I212" s="41">
        <v>19</v>
      </c>
      <c r="J212" s="41">
        <v>100</v>
      </c>
      <c r="K212" s="41">
        <v>49.799999999999997</v>
      </c>
      <c r="L212" s="41"/>
      <c r="M212" s="41"/>
      <c r="N212" s="41"/>
      <c r="O212" s="42">
        <v>4.3099999999999996</v>
      </c>
      <c r="P212" s="43">
        <f t="shared" si="15"/>
        <v>1.3420000000000001</v>
      </c>
      <c r="Q212" s="43">
        <f t="shared" si="16"/>
        <v>2.758</v>
      </c>
      <c r="R212" s="43">
        <f t="shared" si="17"/>
        <v>3.2080000000000002</v>
      </c>
      <c r="S212" s="55">
        <v>1342</v>
      </c>
      <c r="T212" s="65">
        <v>2758</v>
      </c>
      <c r="U212" s="65">
        <v>3208</v>
      </c>
      <c r="Y212">
        <v>2.758</v>
      </c>
    </row>
    <row r="213" ht="18.75">
      <c r="A213" s="41"/>
      <c r="B213" s="40" t="s">
        <v>348</v>
      </c>
      <c r="C213" s="41">
        <v>12</v>
      </c>
      <c r="D213" s="41">
        <v>0.29999999999999999</v>
      </c>
      <c r="E213" s="41">
        <v>46.600000000000001</v>
      </c>
      <c r="F213" s="41" t="s">
        <v>336</v>
      </c>
      <c r="G213" s="41">
        <v>75</v>
      </c>
      <c r="H213" s="41" t="s">
        <v>254</v>
      </c>
      <c r="I213" s="41">
        <v>19</v>
      </c>
      <c r="J213" s="41">
        <v>100</v>
      </c>
      <c r="K213" s="41">
        <v>49.799999999999997</v>
      </c>
      <c r="L213" s="41"/>
      <c r="M213" s="41"/>
      <c r="N213" s="41"/>
      <c r="O213" s="42">
        <v>0</v>
      </c>
      <c r="P213" s="43">
        <f t="shared" si="15"/>
        <v>0.0047999999999999996</v>
      </c>
      <c r="Q213" s="43">
        <f t="shared" si="16"/>
        <v>0.085199999999999998</v>
      </c>
      <c r="R213" s="43">
        <f t="shared" si="17"/>
        <v>0.082799999999999999</v>
      </c>
      <c r="S213" s="58">
        <v>4.7999999999999998</v>
      </c>
      <c r="T213" s="57">
        <v>85.200000000000003</v>
      </c>
      <c r="U213" s="57">
        <v>82.799999999999997</v>
      </c>
      <c r="Y213">
        <v>0.085199999999999998</v>
      </c>
    </row>
    <row r="214" ht="18.75">
      <c r="A214" s="41"/>
      <c r="B214" s="40" t="s">
        <v>349</v>
      </c>
      <c r="C214" s="41">
        <v>12</v>
      </c>
      <c r="D214" s="41">
        <v>0.29999999999999999</v>
      </c>
      <c r="E214" s="41">
        <v>46.600000000000001</v>
      </c>
      <c r="F214" s="41" t="s">
        <v>336</v>
      </c>
      <c r="G214" s="41">
        <v>75</v>
      </c>
      <c r="H214" s="41" t="s">
        <v>254</v>
      </c>
      <c r="I214" s="41">
        <v>19</v>
      </c>
      <c r="J214" s="41">
        <v>100</v>
      </c>
      <c r="K214" s="41">
        <v>49.799999999999997</v>
      </c>
      <c r="L214" s="41"/>
      <c r="M214" s="41"/>
      <c r="N214" s="41"/>
      <c r="O214" s="42">
        <v>0</v>
      </c>
      <c r="P214" s="43">
        <f t="shared" si="15"/>
        <v>0</v>
      </c>
      <c r="Q214" s="43">
        <f t="shared" si="16"/>
        <v>0</v>
      </c>
      <c r="R214" s="43">
        <f t="shared" si="17"/>
        <v>0</v>
      </c>
      <c r="S214" s="88"/>
      <c r="T214" s="89"/>
      <c r="U214" s="85"/>
      <c r="Y214">
        <v>0</v>
      </c>
    </row>
    <row r="215" ht="18.75">
      <c r="A215" s="41"/>
      <c r="B215" s="40" t="s">
        <v>350</v>
      </c>
      <c r="C215" s="41">
        <v>12</v>
      </c>
      <c r="D215" s="41">
        <v>0.29999999999999999</v>
      </c>
      <c r="E215" s="41">
        <v>46.600000000000001</v>
      </c>
      <c r="F215" s="41" t="s">
        <v>336</v>
      </c>
      <c r="G215" s="41">
        <v>75</v>
      </c>
      <c r="H215" s="41" t="s">
        <v>254</v>
      </c>
      <c r="I215" s="41">
        <v>19</v>
      </c>
      <c r="J215" s="41">
        <v>100</v>
      </c>
      <c r="K215" s="41">
        <v>49.799999999999997</v>
      </c>
      <c r="L215" s="41"/>
      <c r="M215" s="41"/>
      <c r="N215" s="41"/>
      <c r="O215" s="42">
        <v>0.19</v>
      </c>
      <c r="P215" s="43">
        <f t="shared" si="15"/>
        <v>0</v>
      </c>
      <c r="Q215" s="43">
        <f t="shared" si="16"/>
        <v>-0.00029999999999999997</v>
      </c>
      <c r="R215" s="43">
        <f t="shared" si="17"/>
        <v>-0.00029999999999999997</v>
      </c>
      <c r="S215" s="73"/>
      <c r="T215" s="57">
        <v>-0.29999999999999999</v>
      </c>
      <c r="U215" s="57">
        <v>-0.29999999999999999</v>
      </c>
      <c r="V215" s="51">
        <f>SUM(Q201:Q215)</f>
        <v>15.169700000000002</v>
      </c>
      <c r="Y215">
        <v>-0.00029999999999999997</v>
      </c>
    </row>
    <row r="216" ht="18.75">
      <c r="A216" s="41" t="s">
        <v>351</v>
      </c>
      <c r="B216" s="40" t="s">
        <v>352</v>
      </c>
      <c r="C216" s="41">
        <v>12</v>
      </c>
      <c r="D216" s="41">
        <v>0.29999999999999999</v>
      </c>
      <c r="E216" s="41">
        <v>46.600000000000001</v>
      </c>
      <c r="F216" s="41" t="s">
        <v>353</v>
      </c>
      <c r="G216" s="41">
        <v>80</v>
      </c>
      <c r="H216" s="41" t="s">
        <v>254</v>
      </c>
      <c r="I216" s="41"/>
      <c r="J216" s="41" t="s">
        <v>112</v>
      </c>
      <c r="K216" s="41" t="s">
        <v>112</v>
      </c>
      <c r="L216" s="41"/>
      <c r="M216" s="41"/>
      <c r="N216" s="41"/>
      <c r="O216" s="42">
        <v>0.79000000000000004</v>
      </c>
      <c r="P216" s="43">
        <f t="shared" si="15"/>
        <v>0.51479999999999992</v>
      </c>
      <c r="Q216" s="43">
        <f t="shared" si="16"/>
        <v>0.66959999999999997</v>
      </c>
      <c r="R216" s="43">
        <f t="shared" si="17"/>
        <v>0.83520000000000005</v>
      </c>
      <c r="S216" s="44">
        <v>514.79999999999995</v>
      </c>
      <c r="T216" s="45">
        <v>669.60000000000002</v>
      </c>
      <c r="U216" s="45">
        <v>835.20000000000005</v>
      </c>
    </row>
    <row r="217" ht="18.75">
      <c r="A217" s="41"/>
      <c r="B217" s="40" t="s">
        <v>354</v>
      </c>
      <c r="C217" s="41">
        <v>12</v>
      </c>
      <c r="D217" s="41">
        <v>0.29999999999999999</v>
      </c>
      <c r="E217" s="41">
        <v>46.600000000000001</v>
      </c>
      <c r="F217" s="41" t="s">
        <v>353</v>
      </c>
      <c r="G217" s="41">
        <v>80</v>
      </c>
      <c r="H217" s="41" t="s">
        <v>254</v>
      </c>
      <c r="I217" s="41">
        <v>14</v>
      </c>
      <c r="J217" s="41">
        <v>75</v>
      </c>
      <c r="K217" s="41">
        <v>49.799999999999997</v>
      </c>
      <c r="L217" s="41"/>
      <c r="M217" s="41"/>
      <c r="N217" s="41"/>
      <c r="O217" s="42">
        <v>0.84999999999999998</v>
      </c>
      <c r="P217" s="43">
        <f t="shared" si="15"/>
        <v>0.65160000000000007</v>
      </c>
      <c r="Q217" s="43">
        <f t="shared" si="16"/>
        <v>0.76079999999999992</v>
      </c>
      <c r="R217" s="43">
        <f t="shared" si="17"/>
        <v>0.87839999999999996</v>
      </c>
      <c r="S217" s="58">
        <v>651.60000000000002</v>
      </c>
      <c r="T217" s="57">
        <v>760.79999999999995</v>
      </c>
      <c r="U217" s="57">
        <v>878.39999999999998</v>
      </c>
      <c r="Y217">
        <v>0.76079999999999992</v>
      </c>
    </row>
    <row r="218" ht="18.75">
      <c r="A218" s="41"/>
      <c r="B218" s="40" t="s">
        <v>355</v>
      </c>
      <c r="C218" s="41">
        <v>12</v>
      </c>
      <c r="D218" s="41">
        <v>0.29999999999999999</v>
      </c>
      <c r="E218" s="41">
        <v>46.600000000000001</v>
      </c>
      <c r="F218" s="41" t="s">
        <v>353</v>
      </c>
      <c r="G218" s="41">
        <v>80</v>
      </c>
      <c r="H218" s="41" t="s">
        <v>254</v>
      </c>
      <c r="I218" s="41">
        <v>14</v>
      </c>
      <c r="J218" s="41">
        <v>75</v>
      </c>
      <c r="K218" s="41">
        <v>49.799999999999997</v>
      </c>
      <c r="L218" s="41"/>
      <c r="M218" s="41"/>
      <c r="N218" s="41"/>
      <c r="O218" s="42">
        <v>0.02</v>
      </c>
      <c r="P218" s="43">
        <f t="shared" si="15"/>
        <v>0.0152</v>
      </c>
      <c r="Q218" s="43">
        <f t="shared" si="16"/>
        <v>0.015599999999999999</v>
      </c>
      <c r="R218" s="43">
        <f t="shared" si="17"/>
        <v>0.015599999999999999</v>
      </c>
      <c r="S218" s="67">
        <v>15.199999999999999</v>
      </c>
      <c r="T218" s="65">
        <v>15.6</v>
      </c>
      <c r="U218" s="65">
        <v>15.6</v>
      </c>
      <c r="Y218">
        <v>0.015599999999999999</v>
      </c>
    </row>
    <row r="219" ht="18.75">
      <c r="A219" s="41"/>
      <c r="B219" s="40" t="s">
        <v>356</v>
      </c>
      <c r="C219" s="41">
        <v>12</v>
      </c>
      <c r="D219" s="41">
        <v>0.29999999999999999</v>
      </c>
      <c r="E219" s="41">
        <v>46.600000000000001</v>
      </c>
      <c r="F219" s="41" t="s">
        <v>353</v>
      </c>
      <c r="G219" s="41">
        <v>80</v>
      </c>
      <c r="H219" s="41" t="s">
        <v>254</v>
      </c>
      <c r="I219" s="41">
        <v>14</v>
      </c>
      <c r="J219" s="41">
        <v>75</v>
      </c>
      <c r="K219" s="41">
        <v>49.799999999999997</v>
      </c>
      <c r="L219" s="41"/>
      <c r="M219" s="41"/>
      <c r="N219" s="41"/>
      <c r="O219" s="42">
        <v>0.10000000000000001</v>
      </c>
      <c r="P219" s="43">
        <f t="shared" si="15"/>
        <v>0.048000000000000001</v>
      </c>
      <c r="Q219" s="43">
        <f t="shared" si="16"/>
        <v>0.064799999999999996</v>
      </c>
      <c r="R219" s="43">
        <f t="shared" si="17"/>
        <v>0.063600000000000004</v>
      </c>
      <c r="S219" s="58">
        <v>48</v>
      </c>
      <c r="T219" s="68">
        <v>64.799999999999997</v>
      </c>
      <c r="U219" s="65">
        <v>63.600000000000001</v>
      </c>
      <c r="V219" s="51">
        <f>SUM(Q216:Q219)</f>
        <v>1.5107999999999999</v>
      </c>
      <c r="Y219">
        <v>0.064799999999999996</v>
      </c>
    </row>
    <row r="220" ht="18.75">
      <c r="A220" s="41" t="s">
        <v>357</v>
      </c>
      <c r="B220" s="40" t="s">
        <v>358</v>
      </c>
      <c r="C220" s="41">
        <v>12</v>
      </c>
      <c r="D220" s="41">
        <v>0.29999999999999999</v>
      </c>
      <c r="E220" s="41">
        <v>46.600000000000001</v>
      </c>
      <c r="F220" s="41" t="s">
        <v>353</v>
      </c>
      <c r="G220" s="41">
        <v>80</v>
      </c>
      <c r="H220" s="41" t="s">
        <v>254</v>
      </c>
      <c r="I220" s="41">
        <v>8</v>
      </c>
      <c r="J220" s="41">
        <v>45</v>
      </c>
      <c r="K220" s="41">
        <v>49.799999999999997</v>
      </c>
      <c r="L220" s="41"/>
      <c r="M220" s="41"/>
      <c r="N220" s="41"/>
      <c r="O220" s="42">
        <v>0.029999999999999999</v>
      </c>
      <c r="P220" s="43">
        <f t="shared" si="15"/>
        <v>0.052319999999999998</v>
      </c>
      <c r="Q220" s="43">
        <f t="shared" si="16"/>
        <v>0.044159999999999998</v>
      </c>
      <c r="R220" s="43">
        <f t="shared" si="17"/>
        <v>0.051840000000000004</v>
      </c>
      <c r="S220" s="58">
        <v>52.32</v>
      </c>
      <c r="T220" s="57">
        <v>44.159999999999997</v>
      </c>
      <c r="U220" s="57">
        <v>51.840000000000003</v>
      </c>
      <c r="Y220">
        <v>0.044159999999999998</v>
      </c>
    </row>
    <row r="221" ht="18.75">
      <c r="A221" s="41"/>
      <c r="B221" s="40" t="s">
        <v>359</v>
      </c>
      <c r="C221" s="41">
        <v>12</v>
      </c>
      <c r="D221" s="41">
        <v>0.29999999999999999</v>
      </c>
      <c r="E221" s="41">
        <v>46.600000000000001</v>
      </c>
      <c r="F221" s="41" t="s">
        <v>353</v>
      </c>
      <c r="G221" s="41">
        <v>80</v>
      </c>
      <c r="H221" s="41" t="s">
        <v>254</v>
      </c>
      <c r="I221" s="41">
        <v>8</v>
      </c>
      <c r="J221" s="41">
        <v>45</v>
      </c>
      <c r="K221" s="41">
        <v>49.799999999999997</v>
      </c>
      <c r="L221" s="41"/>
      <c r="M221" s="41"/>
      <c r="N221" s="41"/>
      <c r="O221" s="42">
        <v>0.029999999999999999</v>
      </c>
      <c r="P221" s="43">
        <f t="shared" si="15"/>
        <v>0.030960000000000001</v>
      </c>
      <c r="Q221" s="43">
        <f t="shared" si="16"/>
        <v>0.022800000000000001</v>
      </c>
      <c r="R221" s="43">
        <f t="shared" si="17"/>
        <v>0.03168</v>
      </c>
      <c r="S221" s="58">
        <v>30.960000000000001</v>
      </c>
      <c r="T221" s="57">
        <v>22.800000000000001</v>
      </c>
      <c r="U221" s="57">
        <v>31.68</v>
      </c>
      <c r="Y221">
        <v>0.022800000000000001</v>
      </c>
    </row>
    <row r="222" ht="18.75">
      <c r="A222" s="41"/>
      <c r="B222" s="40" t="s">
        <v>360</v>
      </c>
      <c r="C222" s="41">
        <v>12</v>
      </c>
      <c r="D222" s="41">
        <v>0.29999999999999999</v>
      </c>
      <c r="E222" s="41">
        <v>46.600000000000001</v>
      </c>
      <c r="F222" s="41" t="s">
        <v>353</v>
      </c>
      <c r="G222" s="41">
        <v>80</v>
      </c>
      <c r="H222" s="41" t="s">
        <v>254</v>
      </c>
      <c r="I222" s="41">
        <v>8</v>
      </c>
      <c r="J222" s="41">
        <v>45</v>
      </c>
      <c r="K222" s="41">
        <v>49.799999999999997</v>
      </c>
      <c r="L222" s="41"/>
      <c r="M222" s="41"/>
      <c r="N222" s="41"/>
      <c r="O222" s="42">
        <v>0.88</v>
      </c>
      <c r="P222" s="43">
        <f t="shared" si="15"/>
        <v>0.84623999999999999</v>
      </c>
      <c r="Q222" s="43">
        <f t="shared" si="16"/>
        <v>0.97344000000000008</v>
      </c>
      <c r="R222" s="43">
        <f t="shared" si="17"/>
        <v>0.74591999999999992</v>
      </c>
      <c r="S222" s="82">
        <v>846.24000000000001</v>
      </c>
      <c r="T222" s="83">
        <v>973.44000000000005</v>
      </c>
      <c r="U222" s="83">
        <v>745.91999999999996</v>
      </c>
      <c r="Y222">
        <v>0.97344000000000008</v>
      </c>
    </row>
    <row r="223" ht="18.75">
      <c r="A223" s="41"/>
      <c r="B223" s="40" t="s">
        <v>361</v>
      </c>
      <c r="C223" s="41">
        <v>12</v>
      </c>
      <c r="D223" s="41">
        <v>0.29999999999999999</v>
      </c>
      <c r="E223" s="41">
        <v>46.600000000000001</v>
      </c>
      <c r="F223" s="41" t="s">
        <v>353</v>
      </c>
      <c r="G223" s="41">
        <v>80</v>
      </c>
      <c r="H223" s="41" t="s">
        <v>254</v>
      </c>
      <c r="I223" s="41">
        <v>8</v>
      </c>
      <c r="J223" s="41">
        <v>45</v>
      </c>
      <c r="K223" s="41">
        <v>49.799999999999997</v>
      </c>
      <c r="L223" s="41"/>
      <c r="M223" s="41"/>
      <c r="N223" s="41"/>
      <c r="O223" s="42">
        <v>0.54000000000000004</v>
      </c>
      <c r="P223" s="43">
        <f t="shared" si="15"/>
        <v>0.66048000000000007</v>
      </c>
      <c r="Q223" s="43">
        <f t="shared" si="16"/>
        <v>0.74063999999999997</v>
      </c>
      <c r="R223" s="43">
        <f t="shared" si="17"/>
        <v>0.71855999999999998</v>
      </c>
      <c r="S223" s="82">
        <v>660.48000000000002</v>
      </c>
      <c r="T223" s="83">
        <v>740.63999999999999</v>
      </c>
      <c r="U223" s="83">
        <v>718.55999999999995</v>
      </c>
      <c r="Y223">
        <v>0.74063999999999997</v>
      </c>
    </row>
    <row r="224" ht="18.75">
      <c r="A224" s="41"/>
      <c r="B224" s="40" t="s">
        <v>362</v>
      </c>
      <c r="C224" s="41">
        <v>12</v>
      </c>
      <c r="D224" s="41">
        <v>0.29999999999999999</v>
      </c>
      <c r="E224" s="41">
        <v>46.600000000000001</v>
      </c>
      <c r="F224" s="41" t="s">
        <v>353</v>
      </c>
      <c r="G224" s="41">
        <v>80</v>
      </c>
      <c r="H224" s="41" t="s">
        <v>254</v>
      </c>
      <c r="I224" s="41">
        <v>8</v>
      </c>
      <c r="J224" s="41">
        <v>45</v>
      </c>
      <c r="K224" s="41">
        <v>49.799999999999997</v>
      </c>
      <c r="L224" s="41"/>
      <c r="M224" s="41"/>
      <c r="N224" s="41"/>
      <c r="O224" s="42">
        <v>0.51000000000000001</v>
      </c>
      <c r="P224" s="43">
        <f t="shared" si="15"/>
        <v>0.72527999999999992</v>
      </c>
      <c r="Q224" s="43">
        <f t="shared" si="16"/>
        <v>0.78864000000000001</v>
      </c>
      <c r="R224" s="43">
        <f t="shared" si="17"/>
        <v>0.50592000000000004</v>
      </c>
      <c r="S224" s="58">
        <v>725.27999999999997</v>
      </c>
      <c r="T224" s="57">
        <v>788.63999999999999</v>
      </c>
      <c r="U224" s="57">
        <v>505.92000000000002</v>
      </c>
      <c r="V224" s="51">
        <f>SUM(Q220:Q224)</f>
        <v>2.56968</v>
      </c>
      <c r="Y224">
        <v>0.78864000000000001</v>
      </c>
    </row>
    <row r="225" ht="18.75">
      <c r="A225" s="41" t="s">
        <v>363</v>
      </c>
      <c r="B225" s="40" t="s">
        <v>364</v>
      </c>
      <c r="C225" s="41">
        <v>12</v>
      </c>
      <c r="D225" s="41">
        <v>0.29999999999999999</v>
      </c>
      <c r="E225" s="41">
        <v>46.600000000000001</v>
      </c>
      <c r="F225" s="41" t="s">
        <v>353</v>
      </c>
      <c r="G225" s="41">
        <v>80</v>
      </c>
      <c r="H225" s="41" t="s">
        <v>254</v>
      </c>
      <c r="I225" s="41">
        <v>4</v>
      </c>
      <c r="J225" s="41">
        <v>25</v>
      </c>
      <c r="K225" s="41">
        <v>49.799999999999997</v>
      </c>
      <c r="L225" s="41"/>
      <c r="M225" s="41"/>
      <c r="N225" s="41"/>
      <c r="O225" s="42">
        <v>0.40000000000000002</v>
      </c>
      <c r="P225" s="43">
        <f t="shared" si="15"/>
        <v>0.245</v>
      </c>
      <c r="Q225" s="43">
        <f t="shared" si="16"/>
        <v>0.36599999999999999</v>
      </c>
      <c r="R225" s="43">
        <f t="shared" si="17"/>
        <v>0.34100000000000003</v>
      </c>
      <c r="S225" s="90">
        <v>245</v>
      </c>
      <c r="T225" s="85">
        <v>366</v>
      </c>
      <c r="U225" s="85">
        <v>341</v>
      </c>
      <c r="Y225">
        <v>0.36599999999999999</v>
      </c>
    </row>
    <row r="226" ht="18.75">
      <c r="A226" s="41"/>
      <c r="B226" s="40" t="s">
        <v>365</v>
      </c>
      <c r="C226" s="41">
        <v>12</v>
      </c>
      <c r="D226" s="41">
        <v>0.29999999999999999</v>
      </c>
      <c r="E226" s="41">
        <v>46.600000000000001</v>
      </c>
      <c r="F226" s="41" t="s">
        <v>353</v>
      </c>
      <c r="G226" s="41">
        <v>80</v>
      </c>
      <c r="H226" s="41" t="s">
        <v>254</v>
      </c>
      <c r="I226" s="41">
        <v>4</v>
      </c>
      <c r="J226" s="41">
        <v>25</v>
      </c>
      <c r="K226" s="41">
        <v>49.799999999999997</v>
      </c>
      <c r="L226" s="41"/>
      <c r="M226" s="41"/>
      <c r="N226" s="41"/>
      <c r="O226" s="42">
        <v>0.12</v>
      </c>
      <c r="P226" s="43">
        <f t="shared" si="15"/>
        <v>0.10199999999999999</v>
      </c>
      <c r="Q226" s="43">
        <f t="shared" si="16"/>
        <v>0.107</v>
      </c>
      <c r="R226" s="43">
        <f t="shared" si="17"/>
        <v>0.106</v>
      </c>
      <c r="S226" s="88">
        <v>102</v>
      </c>
      <c r="T226" s="85">
        <v>107</v>
      </c>
      <c r="U226" s="85">
        <v>106</v>
      </c>
      <c r="Y226">
        <v>0.107</v>
      </c>
    </row>
    <row r="227" ht="18.75">
      <c r="A227" s="41"/>
      <c r="B227" s="40" t="s">
        <v>366</v>
      </c>
      <c r="C227" s="41">
        <v>12</v>
      </c>
      <c r="D227" s="41">
        <v>0.29999999999999999</v>
      </c>
      <c r="E227" s="41">
        <v>46.600000000000001</v>
      </c>
      <c r="F227" s="41" t="s">
        <v>353</v>
      </c>
      <c r="G227" s="41">
        <v>80</v>
      </c>
      <c r="H227" s="41" t="s">
        <v>254</v>
      </c>
      <c r="I227" s="41">
        <v>4</v>
      </c>
      <c r="J227" s="41">
        <v>25</v>
      </c>
      <c r="K227" s="41">
        <v>49.799999999999997</v>
      </c>
      <c r="L227" s="41"/>
      <c r="M227" s="41"/>
      <c r="N227" s="41"/>
      <c r="O227" s="42">
        <v>0</v>
      </c>
      <c r="P227" s="43">
        <f t="shared" si="15"/>
        <v>0</v>
      </c>
      <c r="Q227" s="43">
        <f t="shared" si="16"/>
        <v>0</v>
      </c>
      <c r="R227" s="43">
        <f t="shared" si="17"/>
        <v>0</v>
      </c>
      <c r="S227" s="91"/>
      <c r="T227" s="92"/>
      <c r="U227" s="85"/>
      <c r="Y227">
        <v>0</v>
      </c>
    </row>
    <row r="228" ht="18.75">
      <c r="A228" s="41"/>
      <c r="B228" s="40" t="s">
        <v>367</v>
      </c>
      <c r="C228" s="41">
        <v>12</v>
      </c>
      <c r="D228" s="41">
        <v>0.29999999999999999</v>
      </c>
      <c r="E228" s="41">
        <v>46.600000000000001</v>
      </c>
      <c r="F228" s="41" t="s">
        <v>353</v>
      </c>
      <c r="G228" s="41">
        <v>80</v>
      </c>
      <c r="H228" s="41" t="s">
        <v>254</v>
      </c>
      <c r="I228" s="41">
        <v>4</v>
      </c>
      <c r="J228" s="41">
        <v>25</v>
      </c>
      <c r="K228" s="41">
        <v>49.799999999999997</v>
      </c>
      <c r="L228" s="41"/>
      <c r="M228" s="41"/>
      <c r="N228" s="41"/>
      <c r="O228" s="42">
        <v>0</v>
      </c>
      <c r="P228" s="43">
        <f t="shared" ref="P228:P291" si="18">S228/1000</f>
        <v>4.0000000000000003e-05</v>
      </c>
      <c r="Q228" s="43">
        <f t="shared" ref="Q228:Q291" si="19">T228/1000</f>
        <v>4.0000000000000003e-05</v>
      </c>
      <c r="R228" s="43">
        <f t="shared" ref="R228:R291" si="20">U228/1000</f>
        <v>4.0000000000000003e-05</v>
      </c>
      <c r="S228" s="93">
        <v>0.040000000000000001</v>
      </c>
      <c r="T228" s="94">
        <v>0.040000000000000001</v>
      </c>
      <c r="U228" s="85">
        <v>0.040000000000000001</v>
      </c>
      <c r="Y228">
        <v>4.0000000000000003e-05</v>
      </c>
    </row>
    <row r="229" ht="18.75">
      <c r="A229" s="41"/>
      <c r="B229" s="40" t="s">
        <v>368</v>
      </c>
      <c r="C229" s="41">
        <v>12</v>
      </c>
      <c r="D229" s="41">
        <v>0.29999999999999999</v>
      </c>
      <c r="E229" s="41">
        <v>46.600000000000001</v>
      </c>
      <c r="F229" s="41" t="s">
        <v>353</v>
      </c>
      <c r="G229" s="41">
        <v>80</v>
      </c>
      <c r="H229" s="41" t="s">
        <v>254</v>
      </c>
      <c r="I229" s="41">
        <v>4</v>
      </c>
      <c r="J229" s="41">
        <v>25</v>
      </c>
      <c r="K229" s="41">
        <v>49.799999999999997</v>
      </c>
      <c r="L229" s="41"/>
      <c r="M229" s="41"/>
      <c r="N229" s="41"/>
      <c r="O229" s="42">
        <v>0.40000000000000002</v>
      </c>
      <c r="P229" s="43">
        <f t="shared" si="18"/>
        <v>0.19700000000000001</v>
      </c>
      <c r="Q229" s="43">
        <f t="shared" si="19"/>
        <v>0.33000000000000002</v>
      </c>
      <c r="R229" s="43">
        <f t="shared" si="20"/>
        <v>0</v>
      </c>
      <c r="S229" s="79">
        <v>197</v>
      </c>
      <c r="T229" s="80">
        <v>330</v>
      </c>
      <c r="U229" s="80"/>
      <c r="V229" s="51">
        <f>SUM(Q225:Q229)</f>
        <v>0.80303999999999998</v>
      </c>
      <c r="Y229">
        <v>0.33000000000000002</v>
      </c>
    </row>
    <row r="230" ht="18.75">
      <c r="A230" s="41" t="s">
        <v>369</v>
      </c>
      <c r="B230" s="40" t="s">
        <v>370</v>
      </c>
      <c r="C230" s="41">
        <v>12</v>
      </c>
      <c r="D230" s="41">
        <v>0.29999999999999999</v>
      </c>
      <c r="E230" s="41">
        <v>46.600000000000001</v>
      </c>
      <c r="F230" s="41" t="s">
        <v>353</v>
      </c>
      <c r="G230" s="41">
        <v>80</v>
      </c>
      <c r="H230" s="41" t="s">
        <v>254</v>
      </c>
      <c r="I230" s="41">
        <v>15</v>
      </c>
      <c r="J230" s="41">
        <v>80</v>
      </c>
      <c r="K230" s="41">
        <v>49.799999999999997</v>
      </c>
      <c r="L230" s="41"/>
      <c r="M230" s="41"/>
      <c r="N230" s="41"/>
      <c r="O230" s="42">
        <v>0</v>
      </c>
      <c r="P230" s="43">
        <f t="shared" si="18"/>
        <v>0</v>
      </c>
      <c r="Q230" s="43">
        <f t="shared" si="19"/>
        <v>0</v>
      </c>
      <c r="R230" s="43">
        <f t="shared" si="20"/>
        <v>0</v>
      </c>
      <c r="S230" s="88"/>
      <c r="T230" s="95"/>
      <c r="U230" s="85"/>
      <c r="Y230">
        <v>0</v>
      </c>
    </row>
    <row r="231" ht="18.75">
      <c r="A231" s="41"/>
      <c r="B231" s="40" t="s">
        <v>371</v>
      </c>
      <c r="C231" s="41">
        <v>12</v>
      </c>
      <c r="D231" s="41">
        <v>0.29999999999999999</v>
      </c>
      <c r="E231" s="41">
        <v>46.600000000000001</v>
      </c>
      <c r="F231" s="41" t="s">
        <v>353</v>
      </c>
      <c r="G231" s="41">
        <v>80</v>
      </c>
      <c r="H231" s="41" t="s">
        <v>254</v>
      </c>
      <c r="I231" s="41">
        <v>15</v>
      </c>
      <c r="J231" s="41">
        <v>80</v>
      </c>
      <c r="K231" s="41">
        <v>49.799999999999997</v>
      </c>
      <c r="L231" s="41"/>
      <c r="M231" s="41"/>
      <c r="N231" s="41"/>
      <c r="O231" s="42">
        <v>0</v>
      </c>
      <c r="P231" s="43">
        <f t="shared" si="18"/>
        <v>0</v>
      </c>
      <c r="Q231" s="43">
        <f t="shared" si="19"/>
        <v>0</v>
      </c>
      <c r="R231" s="43">
        <f t="shared" si="20"/>
        <v>0</v>
      </c>
      <c r="S231" s="79"/>
      <c r="T231" s="80"/>
      <c r="U231" s="80"/>
      <c r="Y231">
        <v>0</v>
      </c>
    </row>
    <row r="232" ht="18.75">
      <c r="A232" s="41"/>
      <c r="B232" s="40" t="s">
        <v>372</v>
      </c>
      <c r="C232" s="41">
        <v>12</v>
      </c>
      <c r="D232" s="41">
        <v>0.29999999999999999</v>
      </c>
      <c r="E232" s="41">
        <v>46.600000000000001</v>
      </c>
      <c r="F232" s="41" t="s">
        <v>353</v>
      </c>
      <c r="G232" s="41">
        <v>80</v>
      </c>
      <c r="H232" s="41" t="s">
        <v>254</v>
      </c>
      <c r="I232" s="41">
        <v>15</v>
      </c>
      <c r="J232" s="41">
        <v>80</v>
      </c>
      <c r="K232" s="41">
        <v>49.799999999999997</v>
      </c>
      <c r="L232" s="41"/>
      <c r="M232" s="41"/>
      <c r="N232" s="41"/>
      <c r="O232" s="42">
        <v>0.73999999999999999</v>
      </c>
      <c r="P232" s="43">
        <f t="shared" si="18"/>
        <v>0.50560000000000005</v>
      </c>
      <c r="Q232" s="43">
        <f t="shared" si="19"/>
        <v>0.62079999999999991</v>
      </c>
      <c r="R232" s="43">
        <f t="shared" si="20"/>
        <v>0.64960000000000007</v>
      </c>
      <c r="S232" s="82">
        <v>505.60000000000002</v>
      </c>
      <c r="T232" s="83">
        <v>620.79999999999995</v>
      </c>
      <c r="U232" s="83">
        <v>649.60000000000002</v>
      </c>
      <c r="Y232">
        <v>0.62079999999999991</v>
      </c>
    </row>
    <row r="233" ht="18.75">
      <c r="A233" s="41"/>
      <c r="B233" s="40" t="s">
        <v>373</v>
      </c>
      <c r="C233" s="41">
        <v>12</v>
      </c>
      <c r="D233" s="41">
        <v>0.29999999999999999</v>
      </c>
      <c r="E233" s="41">
        <v>46.600000000000001</v>
      </c>
      <c r="F233" s="41" t="s">
        <v>353</v>
      </c>
      <c r="G233" s="41">
        <v>80</v>
      </c>
      <c r="H233" s="41" t="s">
        <v>254</v>
      </c>
      <c r="I233" s="41">
        <v>15</v>
      </c>
      <c r="J233" s="41">
        <v>80</v>
      </c>
      <c r="K233" s="41">
        <v>49.799999999999997</v>
      </c>
      <c r="L233" s="41"/>
      <c r="M233" s="41"/>
      <c r="N233" s="41"/>
      <c r="O233" s="42">
        <v>2.4300000000000002</v>
      </c>
      <c r="P233" s="43">
        <f t="shared" si="18"/>
        <v>1.651</v>
      </c>
      <c r="Q233" s="43">
        <f t="shared" si="19"/>
        <v>2.3919999999999999</v>
      </c>
      <c r="R233" s="43">
        <f t="shared" si="20"/>
        <v>2.4729999999999999</v>
      </c>
      <c r="S233" s="58">
        <v>1651</v>
      </c>
      <c r="T233" s="57">
        <v>2392</v>
      </c>
      <c r="U233" s="57">
        <v>2473</v>
      </c>
      <c r="Y233">
        <v>2.3919999999999999</v>
      </c>
    </row>
    <row r="234" ht="18.75">
      <c r="A234" s="41"/>
      <c r="B234" s="40" t="s">
        <v>374</v>
      </c>
      <c r="C234" s="41">
        <v>12</v>
      </c>
      <c r="D234" s="41">
        <v>0.29999999999999999</v>
      </c>
      <c r="E234" s="41">
        <v>46.600000000000001</v>
      </c>
      <c r="F234" s="41" t="s">
        <v>353</v>
      </c>
      <c r="G234" s="41">
        <v>80</v>
      </c>
      <c r="H234" s="41" t="s">
        <v>254</v>
      </c>
      <c r="I234" s="41">
        <v>15</v>
      </c>
      <c r="J234" s="41">
        <v>80</v>
      </c>
      <c r="K234" s="41">
        <v>49.799999999999997</v>
      </c>
      <c r="L234" s="41"/>
      <c r="M234" s="41"/>
      <c r="N234" s="41"/>
      <c r="O234" s="42">
        <v>1.8100000000000001</v>
      </c>
      <c r="P234" s="43">
        <f t="shared" si="18"/>
        <v>0.95199999999999996</v>
      </c>
      <c r="Q234" s="43">
        <f t="shared" si="19"/>
        <v>1.4750000000000001</v>
      </c>
      <c r="R234" s="43">
        <f t="shared" si="20"/>
        <v>1.5529999999999999</v>
      </c>
      <c r="S234" s="58">
        <v>952</v>
      </c>
      <c r="T234" s="57">
        <v>1475</v>
      </c>
      <c r="U234" s="57">
        <v>1553</v>
      </c>
      <c r="Y234">
        <v>1.4750000000000001</v>
      </c>
    </row>
    <row r="235" ht="18.75">
      <c r="A235" s="41"/>
      <c r="B235" s="40" t="s">
        <v>375</v>
      </c>
      <c r="C235" s="41">
        <v>12</v>
      </c>
      <c r="D235" s="41">
        <v>0.29999999999999999</v>
      </c>
      <c r="E235" s="41">
        <v>46.600000000000001</v>
      </c>
      <c r="F235" s="41" t="s">
        <v>353</v>
      </c>
      <c r="G235" s="41">
        <v>80</v>
      </c>
      <c r="H235" s="41" t="s">
        <v>254</v>
      </c>
      <c r="I235" s="41">
        <v>15</v>
      </c>
      <c r="J235" s="41">
        <v>80</v>
      </c>
      <c r="K235" s="41">
        <v>49.799999999999997</v>
      </c>
      <c r="L235" s="41"/>
      <c r="M235" s="41"/>
      <c r="N235" s="41"/>
      <c r="O235" s="42">
        <v>0.040000000000000001</v>
      </c>
      <c r="P235" s="43">
        <f t="shared" si="18"/>
        <v>0.035999999999999997</v>
      </c>
      <c r="Q235" s="43">
        <f t="shared" si="19"/>
        <v>0.035999999999999997</v>
      </c>
      <c r="R235" s="43">
        <f t="shared" si="20"/>
        <v>0.036799999999999999</v>
      </c>
      <c r="S235" s="58">
        <v>36</v>
      </c>
      <c r="T235" s="57">
        <v>36</v>
      </c>
      <c r="U235" s="57">
        <v>36.799999999999997</v>
      </c>
      <c r="Y235">
        <v>0.035999999999999997</v>
      </c>
    </row>
    <row r="236" ht="18.75">
      <c r="A236" s="41"/>
      <c r="B236" s="40" t="s">
        <v>376</v>
      </c>
      <c r="C236" s="41">
        <v>12</v>
      </c>
      <c r="D236" s="41">
        <v>0.29999999999999999</v>
      </c>
      <c r="E236" s="41">
        <v>46.600000000000001</v>
      </c>
      <c r="F236" s="41" t="s">
        <v>353</v>
      </c>
      <c r="G236" s="41">
        <v>80</v>
      </c>
      <c r="H236" s="41" t="s">
        <v>254</v>
      </c>
      <c r="I236" s="41">
        <v>15</v>
      </c>
      <c r="J236" s="41">
        <v>80</v>
      </c>
      <c r="K236" s="41">
        <v>49.799999999999997</v>
      </c>
      <c r="L236" s="41"/>
      <c r="M236" s="41"/>
      <c r="N236" s="41"/>
      <c r="O236" s="42">
        <v>2.1499999999999999</v>
      </c>
      <c r="P236" s="43">
        <f t="shared" si="18"/>
        <v>0.9887999999999999</v>
      </c>
      <c r="Q236" s="43">
        <f t="shared" si="19"/>
        <v>1.7230000000000001</v>
      </c>
      <c r="R236" s="43">
        <f t="shared" si="20"/>
        <v>1.7949999999999999</v>
      </c>
      <c r="S236" s="82">
        <v>988.79999999999995</v>
      </c>
      <c r="T236" s="83">
        <v>1723</v>
      </c>
      <c r="U236" s="83">
        <v>1795</v>
      </c>
      <c r="V236" s="51">
        <f>SUM(Q230:Q236)</f>
        <v>6.2467999999999995</v>
      </c>
      <c r="Y236">
        <v>1.7230000000000001</v>
      </c>
    </row>
    <row r="237" ht="18.75">
      <c r="A237" s="41" t="s">
        <v>377</v>
      </c>
      <c r="B237" s="40" t="s">
        <v>378</v>
      </c>
      <c r="C237" s="41">
        <v>13</v>
      </c>
      <c r="D237" s="41">
        <v>0.29999999999999999</v>
      </c>
      <c r="E237" s="41">
        <v>46.5</v>
      </c>
      <c r="F237" s="41" t="s">
        <v>353</v>
      </c>
      <c r="G237" s="41">
        <v>80</v>
      </c>
      <c r="H237" s="41" t="s">
        <v>254</v>
      </c>
      <c r="I237" s="41">
        <v>15</v>
      </c>
      <c r="J237" s="41">
        <v>80</v>
      </c>
      <c r="K237" s="41">
        <v>49.799999999999997</v>
      </c>
      <c r="L237" s="41"/>
      <c r="M237" s="41"/>
      <c r="N237" s="41"/>
      <c r="O237" s="42">
        <v>6.2300000000000004</v>
      </c>
      <c r="P237" s="43">
        <f t="shared" si="18"/>
        <v>1.95</v>
      </c>
      <c r="Q237" s="43">
        <f t="shared" si="19"/>
        <v>2.0289999999999999</v>
      </c>
      <c r="R237" s="43">
        <f t="shared" si="20"/>
        <v>2.0390000000000001</v>
      </c>
      <c r="S237" s="82">
        <v>1950</v>
      </c>
      <c r="T237" s="83">
        <v>2029</v>
      </c>
      <c r="U237" s="83">
        <v>2039</v>
      </c>
      <c r="Y237">
        <v>2.0289999999999999</v>
      </c>
    </row>
    <row r="238" ht="18.75">
      <c r="A238" s="41"/>
      <c r="B238" s="40" t="s">
        <v>379</v>
      </c>
      <c r="C238" s="41">
        <v>13</v>
      </c>
      <c r="D238" s="41">
        <v>0.29999999999999999</v>
      </c>
      <c r="E238" s="41">
        <v>46.5</v>
      </c>
      <c r="F238" s="41" t="s">
        <v>353</v>
      </c>
      <c r="G238" s="41">
        <v>80</v>
      </c>
      <c r="H238" s="41" t="s">
        <v>254</v>
      </c>
      <c r="I238" s="41">
        <v>15</v>
      </c>
      <c r="J238" s="41">
        <v>80</v>
      </c>
      <c r="K238" s="41">
        <v>49.799999999999997</v>
      </c>
      <c r="L238" s="41"/>
      <c r="M238" s="41"/>
      <c r="N238" s="41"/>
      <c r="O238" s="42">
        <v>0.080000000000000002</v>
      </c>
      <c r="P238" s="43">
        <f t="shared" si="18"/>
        <v>0.076620000000000008</v>
      </c>
      <c r="Q238" s="43">
        <f t="shared" si="19"/>
        <v>0.075600000000000001</v>
      </c>
      <c r="R238" s="43">
        <f t="shared" si="20"/>
        <v>0.074099999999999999</v>
      </c>
      <c r="S238" s="58">
        <v>76.620000000000005</v>
      </c>
      <c r="T238" s="57">
        <v>75.599999999999994</v>
      </c>
      <c r="U238" s="56">
        <v>74.099999999999994</v>
      </c>
      <c r="Y238">
        <v>0.075600000000000001</v>
      </c>
    </row>
    <row r="239" ht="18.75">
      <c r="A239" s="41"/>
      <c r="B239" s="40" t="s">
        <v>380</v>
      </c>
      <c r="C239" s="41">
        <v>13</v>
      </c>
      <c r="D239" s="41">
        <v>0.29999999999999999</v>
      </c>
      <c r="E239" s="41">
        <v>46.5</v>
      </c>
      <c r="F239" s="41" t="s">
        <v>353</v>
      </c>
      <c r="G239" s="41">
        <v>80</v>
      </c>
      <c r="H239" s="41" t="s">
        <v>254</v>
      </c>
      <c r="I239" s="41">
        <v>15</v>
      </c>
      <c r="J239" s="41">
        <v>80</v>
      </c>
      <c r="K239" s="41">
        <v>49.799999999999997</v>
      </c>
      <c r="L239" s="41"/>
      <c r="M239" s="41"/>
      <c r="N239" s="41"/>
      <c r="O239" s="42">
        <v>0.029999999999999999</v>
      </c>
      <c r="P239" s="43">
        <f t="shared" si="18"/>
        <v>0.0080399999999999985</v>
      </c>
      <c r="Q239" s="43">
        <f t="shared" si="19"/>
        <v>0.04002</v>
      </c>
      <c r="R239" s="43">
        <f t="shared" si="20"/>
        <v>0.02026</v>
      </c>
      <c r="S239" s="55">
        <v>8.0399999999999991</v>
      </c>
      <c r="T239" s="57">
        <v>40.020000000000003</v>
      </c>
      <c r="U239" s="57">
        <v>20.260000000000002</v>
      </c>
      <c r="Y239">
        <v>0.04002</v>
      </c>
    </row>
    <row r="240" ht="18.75">
      <c r="A240" s="41"/>
      <c r="B240" s="40" t="s">
        <v>381</v>
      </c>
      <c r="C240" s="41">
        <v>13</v>
      </c>
      <c r="D240" s="41">
        <v>0.29999999999999999</v>
      </c>
      <c r="E240" s="41">
        <v>46.5</v>
      </c>
      <c r="F240" s="41" t="s">
        <v>353</v>
      </c>
      <c r="G240" s="41">
        <v>80</v>
      </c>
      <c r="H240" s="41" t="s">
        <v>254</v>
      </c>
      <c r="I240" s="41">
        <v>15</v>
      </c>
      <c r="J240" s="41">
        <v>80</v>
      </c>
      <c r="K240" s="41">
        <v>49.799999999999997</v>
      </c>
      <c r="L240" s="41"/>
      <c r="M240" s="41"/>
      <c r="N240" s="41"/>
      <c r="O240" s="42">
        <v>0</v>
      </c>
      <c r="P240" s="43">
        <f t="shared" si="18"/>
        <v>0</v>
      </c>
      <c r="Q240" s="43">
        <f t="shared" si="19"/>
        <v>0</v>
      </c>
      <c r="R240" s="43">
        <f t="shared" si="20"/>
        <v>0</v>
      </c>
      <c r="S240" s="90"/>
      <c r="T240" s="89"/>
      <c r="U240" s="96"/>
      <c r="Y240">
        <v>0</v>
      </c>
    </row>
    <row r="241" ht="18.75">
      <c r="A241" s="41"/>
      <c r="B241" s="40" t="s">
        <v>382</v>
      </c>
      <c r="C241" s="41">
        <v>13</v>
      </c>
      <c r="D241" s="41">
        <v>0.29999999999999999</v>
      </c>
      <c r="E241" s="41">
        <v>46.5</v>
      </c>
      <c r="F241" s="41" t="s">
        <v>353</v>
      </c>
      <c r="G241" s="41">
        <v>80</v>
      </c>
      <c r="H241" s="41" t="s">
        <v>254</v>
      </c>
      <c r="I241" s="41">
        <v>15</v>
      </c>
      <c r="J241" s="41">
        <v>80</v>
      </c>
      <c r="K241" s="41">
        <v>49.799999999999997</v>
      </c>
      <c r="L241" s="41"/>
      <c r="M241" s="41"/>
      <c r="N241" s="41"/>
      <c r="O241" s="42">
        <v>0.96999999999999997</v>
      </c>
      <c r="P241" s="43">
        <f t="shared" si="18"/>
        <v>0.73584000000000005</v>
      </c>
      <c r="Q241" s="43">
        <f t="shared" si="19"/>
        <v>0.80315999999999999</v>
      </c>
      <c r="R241" s="43">
        <f t="shared" si="20"/>
        <v>0.78588000000000002</v>
      </c>
      <c r="S241" s="58">
        <v>735.84000000000003</v>
      </c>
      <c r="T241" s="56">
        <v>803.15999999999997</v>
      </c>
      <c r="U241" s="57">
        <v>785.88</v>
      </c>
      <c r="Y241">
        <v>0.80315999999999999</v>
      </c>
    </row>
    <row r="242" ht="18.75">
      <c r="A242" s="41"/>
      <c r="B242" s="40" t="s">
        <v>383</v>
      </c>
      <c r="C242" s="41">
        <v>13</v>
      </c>
      <c r="D242" s="41">
        <v>0.29999999999999999</v>
      </c>
      <c r="E242" s="41">
        <v>46.5</v>
      </c>
      <c r="F242" s="41" t="s">
        <v>353</v>
      </c>
      <c r="G242" s="41">
        <v>80</v>
      </c>
      <c r="H242" s="41" t="s">
        <v>254</v>
      </c>
      <c r="I242" s="41">
        <v>15</v>
      </c>
      <c r="J242" s="41">
        <v>80</v>
      </c>
      <c r="K242" s="41">
        <v>49.799999999999997</v>
      </c>
      <c r="L242" s="41"/>
      <c r="M242" s="41"/>
      <c r="N242" s="41"/>
      <c r="O242" s="42">
        <v>0</v>
      </c>
      <c r="P242" s="43">
        <f t="shared" si="18"/>
        <v>0</v>
      </c>
      <c r="Q242" s="43">
        <f t="shared" si="19"/>
        <v>0</v>
      </c>
      <c r="R242" s="43">
        <f t="shared" si="20"/>
        <v>0</v>
      </c>
      <c r="S242" s="88"/>
      <c r="T242" s="95"/>
      <c r="U242" s="96"/>
      <c r="Y242">
        <v>0</v>
      </c>
    </row>
    <row r="243" ht="18.75">
      <c r="A243" s="41"/>
      <c r="B243" s="40" t="s">
        <v>384</v>
      </c>
      <c r="C243" s="41">
        <v>13</v>
      </c>
      <c r="D243" s="41">
        <v>0.29999999999999999</v>
      </c>
      <c r="E243" s="41">
        <v>46.5</v>
      </c>
      <c r="F243" s="41" t="s">
        <v>353</v>
      </c>
      <c r="G243" s="41">
        <v>80</v>
      </c>
      <c r="H243" s="41" t="s">
        <v>254</v>
      </c>
      <c r="I243" s="41">
        <v>15</v>
      </c>
      <c r="J243" s="41">
        <v>80</v>
      </c>
      <c r="K243" s="41">
        <v>49.799999999999997</v>
      </c>
      <c r="L243" s="41"/>
      <c r="M243" s="41"/>
      <c r="N243" s="41"/>
      <c r="O243" s="42">
        <v>0.25</v>
      </c>
      <c r="P243" s="43">
        <f t="shared" si="18"/>
        <v>0.15647999999999998</v>
      </c>
      <c r="Q243" s="43">
        <f t="shared" si="19"/>
        <v>0.13824</v>
      </c>
      <c r="R243" s="43">
        <f t="shared" si="20"/>
        <v>0.16728000000000001</v>
      </c>
      <c r="S243" s="82">
        <v>156.47999999999999</v>
      </c>
      <c r="T243" s="83">
        <v>138.24000000000001</v>
      </c>
      <c r="U243" s="83">
        <v>167.28</v>
      </c>
      <c r="Y243">
        <v>0.13824</v>
      </c>
    </row>
    <row r="244" ht="18.75">
      <c r="A244" s="41"/>
      <c r="B244" s="40" t="s">
        <v>385</v>
      </c>
      <c r="C244" s="41">
        <v>13</v>
      </c>
      <c r="D244" s="41">
        <v>0.29999999999999999</v>
      </c>
      <c r="E244" s="41">
        <v>46.5</v>
      </c>
      <c r="F244" s="41" t="s">
        <v>353</v>
      </c>
      <c r="G244" s="41">
        <v>80</v>
      </c>
      <c r="H244" s="41" t="s">
        <v>254</v>
      </c>
      <c r="I244" s="41">
        <v>15</v>
      </c>
      <c r="J244" s="41">
        <v>80</v>
      </c>
      <c r="K244" s="41">
        <v>49.799999999999997</v>
      </c>
      <c r="L244" s="41"/>
      <c r="M244" s="41"/>
      <c r="N244" s="41"/>
      <c r="O244" s="42">
        <v>0.81000000000000005</v>
      </c>
      <c r="P244" s="43">
        <f t="shared" si="18"/>
        <v>0.44519999999999998</v>
      </c>
      <c r="Q244" s="43">
        <f t="shared" si="19"/>
        <v>0.55859999999999999</v>
      </c>
      <c r="R244" s="43">
        <f t="shared" si="20"/>
        <v>0.60899999999999999</v>
      </c>
      <c r="S244" s="58">
        <v>445.19999999999999</v>
      </c>
      <c r="T244" s="60">
        <v>558.60000000000002</v>
      </c>
      <c r="U244" s="60">
        <v>609</v>
      </c>
      <c r="V244" s="51">
        <f>SUM(Q237:Q244)</f>
        <v>3.6446200000000006</v>
      </c>
      <c r="Y244">
        <v>0.55859999999999999</v>
      </c>
    </row>
    <row r="245" ht="18.75">
      <c r="A245" s="41" t="s">
        <v>386</v>
      </c>
      <c r="B245" s="40" t="s">
        <v>387</v>
      </c>
      <c r="C245" s="41">
        <v>13</v>
      </c>
      <c r="D245" s="41">
        <v>0.29999999999999999</v>
      </c>
      <c r="E245" s="41">
        <v>46.5</v>
      </c>
      <c r="F245" s="41" t="s">
        <v>353</v>
      </c>
      <c r="G245" s="41">
        <v>80</v>
      </c>
      <c r="H245" s="41" t="s">
        <v>254</v>
      </c>
      <c r="I245" s="41">
        <v>16</v>
      </c>
      <c r="J245" s="41">
        <v>85</v>
      </c>
      <c r="K245" s="41">
        <v>49.799999999999997</v>
      </c>
      <c r="L245" s="41"/>
      <c r="M245" s="41"/>
      <c r="N245" s="41"/>
      <c r="O245" s="42">
        <v>0.14000000000000001</v>
      </c>
      <c r="P245" s="43">
        <f t="shared" si="18"/>
        <v>0.11309999999999999</v>
      </c>
      <c r="Q245" s="43">
        <f t="shared" si="19"/>
        <v>0.10829999999999999</v>
      </c>
      <c r="R245" s="43">
        <f t="shared" si="20"/>
        <v>0.14346</v>
      </c>
      <c r="S245" s="59">
        <v>113.09999999999999</v>
      </c>
      <c r="T245" s="60">
        <v>108.3</v>
      </c>
      <c r="U245" s="60">
        <v>143.46000000000001</v>
      </c>
      <c r="Y245">
        <v>0.10829999999999999</v>
      </c>
    </row>
    <row r="246" ht="18.75">
      <c r="A246" s="41"/>
      <c r="B246" s="40" t="s">
        <v>388</v>
      </c>
      <c r="C246" s="41">
        <v>13</v>
      </c>
      <c r="D246" s="41">
        <v>0.29999999999999999</v>
      </c>
      <c r="E246" s="41">
        <v>46.5</v>
      </c>
      <c r="F246" s="41" t="s">
        <v>353</v>
      </c>
      <c r="G246" s="41">
        <v>80</v>
      </c>
      <c r="H246" s="41" t="s">
        <v>254</v>
      </c>
      <c r="I246" s="41">
        <v>16</v>
      </c>
      <c r="J246" s="41">
        <v>85</v>
      </c>
      <c r="K246" s="41">
        <v>49.799999999999997</v>
      </c>
      <c r="L246" s="41"/>
      <c r="M246" s="41"/>
      <c r="N246" s="41"/>
      <c r="O246" s="42">
        <v>0.19</v>
      </c>
      <c r="P246" s="43">
        <f t="shared" si="18"/>
        <v>0.2626</v>
      </c>
      <c r="Q246" s="43">
        <f t="shared" si="19"/>
        <v>0.34000000000000002</v>
      </c>
      <c r="R246" s="43">
        <f t="shared" si="20"/>
        <v>0.40860000000000002</v>
      </c>
      <c r="S246" s="44">
        <v>262.60000000000002</v>
      </c>
      <c r="T246" s="45">
        <v>340</v>
      </c>
      <c r="U246" s="45">
        <v>408.60000000000002</v>
      </c>
      <c r="Y246">
        <v>0.34000000000000002</v>
      </c>
    </row>
    <row r="247" ht="18.75">
      <c r="A247" s="41"/>
      <c r="B247" s="40" t="s">
        <v>389</v>
      </c>
      <c r="C247" s="41">
        <v>13</v>
      </c>
      <c r="D247" s="41">
        <v>0.29999999999999999</v>
      </c>
      <c r="E247" s="41">
        <v>46.5</v>
      </c>
      <c r="F247" s="41" t="s">
        <v>353</v>
      </c>
      <c r="G247" s="41">
        <v>80</v>
      </c>
      <c r="H247" s="41" t="s">
        <v>254</v>
      </c>
      <c r="I247" s="41">
        <v>16</v>
      </c>
      <c r="J247" s="41">
        <v>85</v>
      </c>
      <c r="K247" s="41">
        <v>49.799999999999997</v>
      </c>
      <c r="L247" s="41"/>
      <c r="M247" s="41"/>
      <c r="N247" s="41"/>
      <c r="O247" s="42">
        <v>0.23000000000000001</v>
      </c>
      <c r="P247" s="43">
        <f t="shared" si="18"/>
        <v>0</v>
      </c>
      <c r="Q247" s="43">
        <f t="shared" si="19"/>
        <v>0</v>
      </c>
      <c r="R247" s="43">
        <f t="shared" si="20"/>
        <v>0</v>
      </c>
      <c r="S247" s="79"/>
      <c r="T247" s="80"/>
      <c r="U247" s="80"/>
      <c r="Y247">
        <v>0</v>
      </c>
    </row>
    <row r="248" ht="18.75">
      <c r="A248" s="41"/>
      <c r="B248" s="40" t="s">
        <v>390</v>
      </c>
      <c r="C248" s="41">
        <v>13</v>
      </c>
      <c r="D248" s="41">
        <v>0.29999999999999999</v>
      </c>
      <c r="E248" s="41">
        <v>46.5</v>
      </c>
      <c r="F248" s="41" t="s">
        <v>353</v>
      </c>
      <c r="G248" s="41">
        <v>80</v>
      </c>
      <c r="H248" s="41" t="s">
        <v>254</v>
      </c>
      <c r="I248" s="41">
        <v>16</v>
      </c>
      <c r="J248" s="41">
        <v>85</v>
      </c>
      <c r="K248" s="41">
        <v>49.799999999999997</v>
      </c>
      <c r="L248" s="41"/>
      <c r="M248" s="41"/>
      <c r="N248" s="41"/>
      <c r="O248" s="42">
        <v>0.040000000000000001</v>
      </c>
      <c r="P248" s="43">
        <f t="shared" si="18"/>
        <v>0.026800000000000001</v>
      </c>
      <c r="Q248" s="43">
        <f t="shared" si="19"/>
        <v>0.0304</v>
      </c>
      <c r="R248" s="43">
        <f t="shared" si="20"/>
        <v>0.028799999999999999</v>
      </c>
      <c r="S248" s="44">
        <v>26.800000000000001</v>
      </c>
      <c r="T248" s="45">
        <v>30.399999999999999</v>
      </c>
      <c r="U248" s="45">
        <v>28.800000000000001</v>
      </c>
      <c r="V248" s="51">
        <f>SUM(Q245:Q248)</f>
        <v>0.47870000000000001</v>
      </c>
      <c r="Y248">
        <v>0.0304</v>
      </c>
    </row>
    <row r="249" ht="18.75">
      <c r="A249" s="41" t="s">
        <v>391</v>
      </c>
      <c r="B249" s="40" t="s">
        <v>392</v>
      </c>
      <c r="C249" s="41">
        <v>13</v>
      </c>
      <c r="D249" s="41">
        <v>0.29999999999999999</v>
      </c>
      <c r="E249" s="41">
        <v>46.5</v>
      </c>
      <c r="F249" s="41" t="s">
        <v>393</v>
      </c>
      <c r="G249" s="41">
        <v>90</v>
      </c>
      <c r="H249" s="41" t="s">
        <v>254</v>
      </c>
      <c r="I249" s="41">
        <v>13</v>
      </c>
      <c r="J249" s="41">
        <v>70</v>
      </c>
      <c r="K249" s="41">
        <v>49.799999999999997</v>
      </c>
      <c r="L249" s="41"/>
      <c r="M249" s="41"/>
      <c r="N249" s="41"/>
      <c r="O249" s="42">
        <v>0.40999999999999998</v>
      </c>
      <c r="P249" s="43">
        <f t="shared" si="18"/>
        <v>0.22540000000000002</v>
      </c>
      <c r="Q249" s="43">
        <f t="shared" si="19"/>
        <v>0.29660000000000003</v>
      </c>
      <c r="R249" s="43">
        <f t="shared" si="20"/>
        <v>0.26839999999999997</v>
      </c>
      <c r="S249" s="59">
        <v>225.40000000000001</v>
      </c>
      <c r="T249" s="60">
        <v>296.60000000000002</v>
      </c>
      <c r="U249" s="60">
        <v>268.39999999999998</v>
      </c>
      <c r="Y249">
        <v>0.29660000000000003</v>
      </c>
    </row>
    <row r="250" ht="18.75">
      <c r="A250" s="41"/>
      <c r="B250" s="40" t="s">
        <v>394</v>
      </c>
      <c r="C250" s="41">
        <v>13</v>
      </c>
      <c r="D250" s="41">
        <v>0.29999999999999999</v>
      </c>
      <c r="E250" s="41">
        <v>46.5</v>
      </c>
      <c r="F250" s="41" t="s">
        <v>393</v>
      </c>
      <c r="G250" s="41">
        <v>90</v>
      </c>
      <c r="H250" s="41" t="s">
        <v>254</v>
      </c>
      <c r="I250" s="41">
        <v>13</v>
      </c>
      <c r="J250" s="41">
        <v>70</v>
      </c>
      <c r="K250" s="41">
        <v>49.799999999999997</v>
      </c>
      <c r="L250" s="41"/>
      <c r="M250" s="41"/>
      <c r="N250" s="41"/>
      <c r="O250" s="42">
        <v>0.01</v>
      </c>
      <c r="P250" s="43">
        <f t="shared" si="18"/>
        <v>0.012999999999999999</v>
      </c>
      <c r="Q250" s="43">
        <f t="shared" si="19"/>
        <v>0.012999999999999999</v>
      </c>
      <c r="R250" s="43">
        <f t="shared" si="20"/>
        <v>0.013800000000000002</v>
      </c>
      <c r="S250" s="58">
        <v>13</v>
      </c>
      <c r="T250" s="57">
        <v>13</v>
      </c>
      <c r="U250" s="57">
        <v>13.800000000000001</v>
      </c>
      <c r="Y250">
        <v>0.012999999999999999</v>
      </c>
    </row>
    <row r="251" ht="18.75">
      <c r="A251" s="41"/>
      <c r="B251" s="40" t="s">
        <v>395</v>
      </c>
      <c r="C251" s="41">
        <v>13</v>
      </c>
      <c r="D251" s="41">
        <v>0.29999999999999999</v>
      </c>
      <c r="E251" s="41">
        <v>46.5</v>
      </c>
      <c r="F251" s="41" t="s">
        <v>393</v>
      </c>
      <c r="G251" s="41">
        <v>90</v>
      </c>
      <c r="H251" s="41" t="s">
        <v>254</v>
      </c>
      <c r="I251" s="41">
        <v>13</v>
      </c>
      <c r="J251" s="41">
        <v>70</v>
      </c>
      <c r="K251" s="41">
        <v>49.799999999999997</v>
      </c>
      <c r="L251" s="41"/>
      <c r="M251" s="41"/>
      <c r="N251" s="41"/>
      <c r="O251" s="42">
        <v>0.02</v>
      </c>
      <c r="P251" s="43">
        <f t="shared" si="18"/>
        <v>0.0073600000000000002</v>
      </c>
      <c r="Q251" s="43">
        <f t="shared" si="19"/>
        <v>0.0086</v>
      </c>
      <c r="R251" s="43">
        <f t="shared" si="20"/>
        <v>0.0088599999999999998</v>
      </c>
      <c r="S251" s="59">
        <v>7.3600000000000003</v>
      </c>
      <c r="T251" s="60">
        <v>8.5999999999999996</v>
      </c>
      <c r="U251" s="60">
        <v>8.8599999999999994</v>
      </c>
      <c r="Y251">
        <v>0.0086</v>
      </c>
    </row>
    <row r="252" ht="18.75">
      <c r="A252" s="41"/>
      <c r="B252" s="40" t="s">
        <v>396</v>
      </c>
      <c r="C252" s="41">
        <v>13</v>
      </c>
      <c r="D252" s="41">
        <v>0.29999999999999999</v>
      </c>
      <c r="E252" s="41">
        <v>46.5</v>
      </c>
      <c r="F252" s="41" t="s">
        <v>393</v>
      </c>
      <c r="G252" s="41">
        <v>90</v>
      </c>
      <c r="H252" s="41" t="s">
        <v>254</v>
      </c>
      <c r="I252" s="41">
        <v>13</v>
      </c>
      <c r="J252" s="41">
        <v>70</v>
      </c>
      <c r="K252" s="41">
        <v>49.799999999999997</v>
      </c>
      <c r="L252" s="41"/>
      <c r="M252" s="41"/>
      <c r="N252" s="41"/>
      <c r="O252" s="42">
        <v>0.28999999999999998</v>
      </c>
      <c r="P252" s="43">
        <f t="shared" si="18"/>
        <v>0.26030000000000003</v>
      </c>
      <c r="Q252" s="43">
        <f t="shared" si="19"/>
        <v>0.32119999999999999</v>
      </c>
      <c r="R252" s="43">
        <f t="shared" si="20"/>
        <v>0.34139999999999998</v>
      </c>
      <c r="S252" s="55">
        <v>260.30000000000001</v>
      </c>
      <c r="T252" s="57">
        <v>321.19999999999999</v>
      </c>
      <c r="U252" s="57">
        <v>341.39999999999998</v>
      </c>
      <c r="Y252">
        <v>0.32119999999999999</v>
      </c>
    </row>
    <row r="253" ht="18.75">
      <c r="A253" s="41"/>
      <c r="B253" s="40" t="s">
        <v>397</v>
      </c>
      <c r="C253" s="41">
        <v>13</v>
      </c>
      <c r="D253" s="41">
        <v>0.29999999999999999</v>
      </c>
      <c r="E253" s="41">
        <v>46.5</v>
      </c>
      <c r="F253" s="41" t="s">
        <v>393</v>
      </c>
      <c r="G253" s="41">
        <v>90</v>
      </c>
      <c r="H253" s="41" t="s">
        <v>254</v>
      </c>
      <c r="I253" s="41">
        <v>13</v>
      </c>
      <c r="J253" s="41">
        <v>70</v>
      </c>
      <c r="K253" s="41">
        <v>49.799999999999997</v>
      </c>
      <c r="L253" s="41"/>
      <c r="M253" s="41"/>
      <c r="N253" s="41"/>
      <c r="O253" s="42">
        <v>0</v>
      </c>
      <c r="P253" s="43">
        <f t="shared" si="18"/>
        <v>0</v>
      </c>
      <c r="Q253" s="43">
        <f t="shared" si="19"/>
        <v>0</v>
      </c>
      <c r="R253" s="43">
        <f t="shared" si="20"/>
        <v>0</v>
      </c>
      <c r="S253" s="88"/>
      <c r="T253" s="95"/>
      <c r="U253" s="85"/>
      <c r="V253" s="51">
        <f>SUM(Q249:Q253)</f>
        <v>0.63939999999999997</v>
      </c>
      <c r="Y253">
        <v>0</v>
      </c>
    </row>
    <row r="254" ht="18.75">
      <c r="A254" s="41" t="s">
        <v>398</v>
      </c>
      <c r="B254" s="40" t="s">
        <v>399</v>
      </c>
      <c r="C254" s="41">
        <v>13</v>
      </c>
      <c r="D254" s="41">
        <v>0.29999999999999999</v>
      </c>
      <c r="E254" s="41">
        <v>46.5</v>
      </c>
      <c r="F254" s="41" t="s">
        <v>393</v>
      </c>
      <c r="G254" s="41">
        <v>90</v>
      </c>
      <c r="H254" s="41" t="s">
        <v>254</v>
      </c>
      <c r="I254" s="41"/>
      <c r="J254" s="41" t="s">
        <v>112</v>
      </c>
      <c r="K254" s="41" t="s">
        <v>112</v>
      </c>
      <c r="L254" s="41"/>
      <c r="M254" s="41"/>
      <c r="N254" s="41"/>
      <c r="O254" s="42">
        <v>0.040000000000000001</v>
      </c>
      <c r="P254" s="43">
        <f t="shared" si="18"/>
        <v>0.20591999999999999</v>
      </c>
      <c r="Q254" s="43">
        <f t="shared" si="19"/>
        <v>0.22247999999999998</v>
      </c>
      <c r="R254" s="43">
        <f t="shared" si="20"/>
        <v>0.22391999999999998</v>
      </c>
      <c r="S254" s="58">
        <v>205.91999999999999</v>
      </c>
      <c r="T254" s="57">
        <v>222.47999999999999</v>
      </c>
      <c r="U254" s="57">
        <v>223.91999999999999</v>
      </c>
    </row>
    <row r="255" ht="18.75">
      <c r="A255" s="41"/>
      <c r="B255" s="40" t="s">
        <v>400</v>
      </c>
      <c r="C255" s="41">
        <v>13</v>
      </c>
      <c r="D255" s="41">
        <v>0.29999999999999999</v>
      </c>
      <c r="E255" s="41">
        <v>46.5</v>
      </c>
      <c r="F255" s="41" t="s">
        <v>393</v>
      </c>
      <c r="G255" s="41">
        <v>90</v>
      </c>
      <c r="H255" s="41" t="s">
        <v>254</v>
      </c>
      <c r="I255" s="41"/>
      <c r="J255" s="41" t="s">
        <v>112</v>
      </c>
      <c r="K255" s="41" t="s">
        <v>112</v>
      </c>
      <c r="L255" s="41"/>
      <c r="M255" s="41"/>
      <c r="N255" s="41"/>
      <c r="O255" s="42">
        <v>0</v>
      </c>
      <c r="P255" s="43">
        <f t="shared" si="18"/>
        <v>0</v>
      </c>
      <c r="Q255" s="43">
        <f t="shared" si="19"/>
        <v>0</v>
      </c>
      <c r="R255" s="43">
        <f t="shared" si="20"/>
        <v>0</v>
      </c>
      <c r="S255" s="88"/>
      <c r="T255" s="85"/>
      <c r="U255" s="85"/>
    </row>
    <row r="256" ht="18.75">
      <c r="A256" s="41"/>
      <c r="B256" s="40" t="s">
        <v>401</v>
      </c>
      <c r="C256" s="41">
        <v>13</v>
      </c>
      <c r="D256" s="41">
        <v>0.29999999999999999</v>
      </c>
      <c r="E256" s="41">
        <v>46.5</v>
      </c>
      <c r="F256" s="41" t="s">
        <v>393</v>
      </c>
      <c r="G256" s="41">
        <v>90</v>
      </c>
      <c r="H256" s="41" t="s">
        <v>254</v>
      </c>
      <c r="I256" s="41"/>
      <c r="J256" s="41" t="s">
        <v>112</v>
      </c>
      <c r="K256" s="41" t="s">
        <v>112</v>
      </c>
      <c r="L256" s="41"/>
      <c r="M256" s="41"/>
      <c r="N256" s="41"/>
      <c r="O256" s="42">
        <v>0</v>
      </c>
      <c r="P256" s="43">
        <f t="shared" si="18"/>
        <v>0</v>
      </c>
      <c r="Q256" s="43">
        <f t="shared" si="19"/>
        <v>0</v>
      </c>
      <c r="R256" s="43">
        <f t="shared" si="20"/>
        <v>0</v>
      </c>
      <c r="S256" s="88"/>
      <c r="T256" s="85"/>
      <c r="U256" s="85"/>
    </row>
    <row r="257" ht="18.75">
      <c r="A257" s="41"/>
      <c r="B257" s="40" t="s">
        <v>402</v>
      </c>
      <c r="C257" s="41">
        <v>13</v>
      </c>
      <c r="D257" s="41">
        <v>0.29999999999999999</v>
      </c>
      <c r="E257" s="41">
        <v>46.5</v>
      </c>
      <c r="F257" s="41" t="s">
        <v>393</v>
      </c>
      <c r="G257" s="41">
        <v>90</v>
      </c>
      <c r="H257" s="41" t="s">
        <v>254</v>
      </c>
      <c r="I257" s="41"/>
      <c r="J257" s="41" t="s">
        <v>112</v>
      </c>
      <c r="K257" s="41" t="s">
        <v>112</v>
      </c>
      <c r="L257" s="41"/>
      <c r="M257" s="41"/>
      <c r="N257" s="41"/>
      <c r="O257" s="42">
        <v>0</v>
      </c>
      <c r="P257" s="43">
        <f t="shared" si="18"/>
        <v>0</v>
      </c>
      <c r="Q257" s="43">
        <f t="shared" si="19"/>
        <v>0</v>
      </c>
      <c r="R257" s="43">
        <f t="shared" si="20"/>
        <v>0</v>
      </c>
      <c r="S257" s="79"/>
      <c r="T257" s="80"/>
      <c r="U257" s="80"/>
    </row>
    <row r="258" ht="18.75">
      <c r="A258" s="41"/>
      <c r="B258" s="40" t="s">
        <v>403</v>
      </c>
      <c r="C258" s="41">
        <v>13</v>
      </c>
      <c r="D258" s="41">
        <v>0.29999999999999999</v>
      </c>
      <c r="E258" s="41">
        <v>46.5</v>
      </c>
      <c r="F258" s="41" t="s">
        <v>393</v>
      </c>
      <c r="G258" s="41">
        <v>90</v>
      </c>
      <c r="H258" s="41" t="s">
        <v>254</v>
      </c>
      <c r="I258" s="41"/>
      <c r="J258" s="41" t="s">
        <v>112</v>
      </c>
      <c r="K258" s="41" t="s">
        <v>112</v>
      </c>
      <c r="L258" s="41"/>
      <c r="M258" s="41"/>
      <c r="N258" s="41"/>
      <c r="O258" s="42">
        <v>0.080000000000000002</v>
      </c>
      <c r="P258" s="43">
        <f t="shared" si="18"/>
        <v>0</v>
      </c>
      <c r="Q258" s="43">
        <f t="shared" si="19"/>
        <v>0</v>
      </c>
      <c r="R258" s="43">
        <f t="shared" si="20"/>
        <v>0</v>
      </c>
      <c r="S258" s="88"/>
      <c r="T258" s="80"/>
      <c r="U258" s="85"/>
    </row>
    <row r="259" ht="18.75">
      <c r="A259" s="41"/>
      <c r="B259" s="40" t="s">
        <v>404</v>
      </c>
      <c r="C259" s="41">
        <v>13</v>
      </c>
      <c r="D259" s="41">
        <v>0.29999999999999999</v>
      </c>
      <c r="E259" s="41">
        <v>46.5</v>
      </c>
      <c r="F259" s="41" t="s">
        <v>393</v>
      </c>
      <c r="G259" s="41">
        <v>90</v>
      </c>
      <c r="H259" s="41" t="s">
        <v>254</v>
      </c>
      <c r="I259" s="41"/>
      <c r="J259" s="41" t="s">
        <v>112</v>
      </c>
      <c r="K259" s="41" t="s">
        <v>112</v>
      </c>
      <c r="L259" s="41"/>
      <c r="M259" s="41"/>
      <c r="N259" s="41"/>
      <c r="O259" s="42">
        <v>0.050000000000000003</v>
      </c>
      <c r="P259" s="43">
        <f t="shared" si="18"/>
        <v>0</v>
      </c>
      <c r="Q259" s="43">
        <f t="shared" si="19"/>
        <v>0</v>
      </c>
      <c r="R259" s="43">
        <f t="shared" si="20"/>
        <v>0</v>
      </c>
      <c r="S259" s="97"/>
      <c r="T259" s="98"/>
      <c r="U259" s="98"/>
    </row>
    <row r="260" ht="18.75">
      <c r="A260" s="41"/>
      <c r="B260" s="40" t="s">
        <v>405</v>
      </c>
      <c r="C260" s="41">
        <v>13</v>
      </c>
      <c r="D260" s="41">
        <v>0.29999999999999999</v>
      </c>
      <c r="E260" s="41">
        <v>46.5</v>
      </c>
      <c r="F260" s="41" t="s">
        <v>393</v>
      </c>
      <c r="G260" s="41">
        <v>90</v>
      </c>
      <c r="H260" s="41" t="s">
        <v>254</v>
      </c>
      <c r="I260" s="41"/>
      <c r="J260" s="41" t="s">
        <v>112</v>
      </c>
      <c r="K260" s="41" t="s">
        <v>112</v>
      </c>
      <c r="L260" s="41"/>
      <c r="M260" s="41"/>
      <c r="N260" s="41"/>
      <c r="O260" s="42">
        <v>0.41999999999999998</v>
      </c>
      <c r="P260" s="43">
        <f t="shared" si="18"/>
        <v>0.33407999999999999</v>
      </c>
      <c r="Q260" s="43">
        <f t="shared" si="19"/>
        <v>0.35208</v>
      </c>
      <c r="R260" s="43">
        <f t="shared" si="20"/>
        <v>0.37080000000000002</v>
      </c>
      <c r="S260" s="59">
        <v>334.07999999999998</v>
      </c>
      <c r="T260" s="60">
        <v>352.07999999999998</v>
      </c>
      <c r="U260" s="60">
        <v>370.80000000000001</v>
      </c>
    </row>
    <row r="261" ht="18.75">
      <c r="A261" s="41"/>
      <c r="B261" s="40" t="s">
        <v>406</v>
      </c>
      <c r="C261" s="41">
        <v>13</v>
      </c>
      <c r="D261" s="41">
        <v>0.29999999999999999</v>
      </c>
      <c r="E261" s="41">
        <v>46.5</v>
      </c>
      <c r="F261" s="41" t="s">
        <v>393</v>
      </c>
      <c r="G261" s="41">
        <v>90</v>
      </c>
      <c r="H261" s="41" t="s">
        <v>254</v>
      </c>
      <c r="I261" s="41"/>
      <c r="J261" s="41" t="s">
        <v>112</v>
      </c>
      <c r="K261" s="41" t="s">
        <v>112</v>
      </c>
      <c r="L261" s="41"/>
      <c r="M261" s="41"/>
      <c r="N261" s="41"/>
      <c r="O261" s="42">
        <v>0</v>
      </c>
      <c r="P261" s="43">
        <f t="shared" si="18"/>
        <v>0</v>
      </c>
      <c r="Q261" s="43">
        <f t="shared" si="19"/>
        <v>0</v>
      </c>
      <c r="R261" s="43">
        <f t="shared" si="20"/>
        <v>0</v>
      </c>
      <c r="S261" s="97"/>
      <c r="T261" s="98"/>
      <c r="U261" s="98"/>
    </row>
    <row r="262" ht="18.75">
      <c r="A262" s="41"/>
      <c r="B262" s="40" t="s">
        <v>407</v>
      </c>
      <c r="C262" s="41">
        <v>13</v>
      </c>
      <c r="D262" s="41">
        <v>0.29999999999999999</v>
      </c>
      <c r="E262" s="41">
        <v>46.5</v>
      </c>
      <c r="F262" s="41" t="s">
        <v>393</v>
      </c>
      <c r="G262" s="41">
        <v>90</v>
      </c>
      <c r="H262" s="41" t="s">
        <v>254</v>
      </c>
      <c r="I262" s="41"/>
      <c r="J262" s="41" t="s">
        <v>112</v>
      </c>
      <c r="K262" s="41" t="s">
        <v>112</v>
      </c>
      <c r="L262" s="41"/>
      <c r="M262" s="41"/>
      <c r="N262" s="41"/>
      <c r="O262" s="42">
        <v>0</v>
      </c>
      <c r="P262" s="43">
        <f t="shared" si="18"/>
        <v>0</v>
      </c>
      <c r="Q262" s="43">
        <f t="shared" si="19"/>
        <v>0</v>
      </c>
      <c r="R262" s="43">
        <f t="shared" si="20"/>
        <v>0</v>
      </c>
      <c r="S262" s="97"/>
      <c r="T262" s="98"/>
      <c r="U262" s="98"/>
    </row>
    <row r="263" ht="18.75">
      <c r="A263" s="41"/>
      <c r="B263" s="40" t="s">
        <v>408</v>
      </c>
      <c r="C263" s="41">
        <v>13</v>
      </c>
      <c r="D263" s="41">
        <v>0.29999999999999999</v>
      </c>
      <c r="E263" s="41">
        <v>46.5</v>
      </c>
      <c r="F263" s="41" t="s">
        <v>393</v>
      </c>
      <c r="G263" s="41">
        <v>90</v>
      </c>
      <c r="H263" s="41" t="s">
        <v>254</v>
      </c>
      <c r="I263" s="41"/>
      <c r="J263" s="41" t="s">
        <v>112</v>
      </c>
      <c r="K263" s="41" t="s">
        <v>112</v>
      </c>
      <c r="L263" s="41"/>
      <c r="M263" s="41"/>
      <c r="N263" s="41"/>
      <c r="O263" s="42">
        <v>0.5</v>
      </c>
      <c r="P263" s="43">
        <f t="shared" si="18"/>
        <v>0</v>
      </c>
      <c r="Q263" s="43">
        <f t="shared" si="19"/>
        <v>0</v>
      </c>
      <c r="R263" s="43">
        <f t="shared" si="20"/>
        <v>0</v>
      </c>
      <c r="S263" s="97"/>
      <c r="T263" s="98"/>
      <c r="U263" s="98"/>
    </row>
    <row r="264" ht="18.75">
      <c r="A264" s="41"/>
      <c r="B264" s="40" t="s">
        <v>409</v>
      </c>
      <c r="C264" s="41">
        <v>13</v>
      </c>
      <c r="D264" s="41">
        <v>0.29999999999999999</v>
      </c>
      <c r="E264" s="41">
        <v>46.5</v>
      </c>
      <c r="F264" s="41" t="s">
        <v>393</v>
      </c>
      <c r="G264" s="41">
        <v>90</v>
      </c>
      <c r="H264" s="41" t="s">
        <v>254</v>
      </c>
      <c r="I264" s="41"/>
      <c r="J264" s="41" t="s">
        <v>112</v>
      </c>
      <c r="K264" s="41" t="s">
        <v>112</v>
      </c>
      <c r="L264" s="41"/>
      <c r="M264" s="41"/>
      <c r="N264" s="41"/>
      <c r="O264" s="42">
        <v>0.040000000000000001</v>
      </c>
      <c r="P264" s="43">
        <f t="shared" si="18"/>
        <v>0.00071999999999999994</v>
      </c>
      <c r="Q264" s="43">
        <f t="shared" si="19"/>
        <v>0.02376</v>
      </c>
      <c r="R264" s="43">
        <f t="shared" si="20"/>
        <v>0.11015999999999999</v>
      </c>
      <c r="S264" s="59">
        <v>0.71999999999999997</v>
      </c>
      <c r="T264" s="60">
        <v>23.760000000000002</v>
      </c>
      <c r="U264" s="60">
        <v>110.16</v>
      </c>
    </row>
    <row r="265" ht="18.75">
      <c r="A265" s="41"/>
      <c r="B265" s="40" t="s">
        <v>410</v>
      </c>
      <c r="C265" s="41">
        <v>13</v>
      </c>
      <c r="D265" s="41">
        <v>0.29999999999999999</v>
      </c>
      <c r="E265" s="41">
        <v>46.5</v>
      </c>
      <c r="F265" s="41" t="s">
        <v>393</v>
      </c>
      <c r="G265" s="41">
        <v>90</v>
      </c>
      <c r="H265" s="41" t="s">
        <v>254</v>
      </c>
      <c r="I265" s="41"/>
      <c r="J265" s="41" t="s">
        <v>112</v>
      </c>
      <c r="K265" s="41" t="s">
        <v>112</v>
      </c>
      <c r="L265" s="41"/>
      <c r="M265" s="41"/>
      <c r="N265" s="41"/>
      <c r="O265" s="42">
        <v>0.050000000000000003</v>
      </c>
      <c r="P265" s="43">
        <f t="shared" si="18"/>
        <v>0.11544</v>
      </c>
      <c r="Q265" s="43">
        <f t="shared" si="19"/>
        <v>0.14471999999999999</v>
      </c>
      <c r="R265" s="43">
        <f t="shared" si="20"/>
        <v>0.14904000000000001</v>
      </c>
      <c r="S265" s="58">
        <v>115.44</v>
      </c>
      <c r="T265" s="57">
        <v>144.72</v>
      </c>
      <c r="U265" s="60">
        <v>149.03999999999999</v>
      </c>
    </row>
    <row r="266" ht="18.75">
      <c r="A266" s="41"/>
      <c r="B266" s="40" t="s">
        <v>411</v>
      </c>
      <c r="C266" s="41">
        <v>13</v>
      </c>
      <c r="D266" s="41">
        <v>0.29999999999999999</v>
      </c>
      <c r="E266" s="41">
        <v>46.5</v>
      </c>
      <c r="F266" s="41" t="s">
        <v>393</v>
      </c>
      <c r="G266" s="41">
        <v>90</v>
      </c>
      <c r="H266" s="41" t="s">
        <v>254</v>
      </c>
      <c r="I266" s="41"/>
      <c r="J266" s="41" t="s">
        <v>112</v>
      </c>
      <c r="K266" s="41" t="s">
        <v>112</v>
      </c>
      <c r="L266" s="41"/>
      <c r="M266" s="41"/>
      <c r="N266" s="41"/>
      <c r="O266" s="42">
        <v>0.089999999999999997</v>
      </c>
      <c r="P266" s="43">
        <f t="shared" si="18"/>
        <v>0.069839999999999999</v>
      </c>
      <c r="Q266" s="43">
        <f t="shared" si="19"/>
        <v>0.13103999999999999</v>
      </c>
      <c r="R266" s="43">
        <f t="shared" si="20"/>
        <v>0.11376</v>
      </c>
      <c r="S266" s="59">
        <v>69.840000000000003</v>
      </c>
      <c r="T266" s="60">
        <v>131.03999999999999</v>
      </c>
      <c r="U266" s="60">
        <v>113.76000000000001</v>
      </c>
    </row>
    <row r="267" ht="18.75">
      <c r="A267" s="41"/>
      <c r="B267" s="40" t="s">
        <v>412</v>
      </c>
      <c r="C267" s="41">
        <v>13</v>
      </c>
      <c r="D267" s="41">
        <v>0.29999999999999999</v>
      </c>
      <c r="E267" s="41">
        <v>46.5</v>
      </c>
      <c r="F267" s="41" t="s">
        <v>393</v>
      </c>
      <c r="G267" s="41">
        <v>90</v>
      </c>
      <c r="H267" s="41" t="s">
        <v>254</v>
      </c>
      <c r="I267" s="41"/>
      <c r="J267" s="41" t="s">
        <v>112</v>
      </c>
      <c r="K267" s="41" t="s">
        <v>112</v>
      </c>
      <c r="L267" s="41"/>
      <c r="M267" s="41"/>
      <c r="N267" s="41"/>
      <c r="O267" s="42">
        <v>0</v>
      </c>
      <c r="P267" s="43">
        <f t="shared" si="18"/>
        <v>0</v>
      </c>
      <c r="Q267" s="43">
        <f t="shared" si="19"/>
        <v>0</v>
      </c>
      <c r="R267" s="43">
        <f t="shared" si="20"/>
        <v>0</v>
      </c>
      <c r="S267" s="97"/>
      <c r="T267" s="98"/>
      <c r="U267" s="98"/>
      <c r="V267" s="51">
        <f>SUM(Q254:Q267)</f>
        <v>0.87407999999999997</v>
      </c>
    </row>
    <row r="268" ht="18.75">
      <c r="A268" s="41" t="s">
        <v>351</v>
      </c>
      <c r="B268" s="40" t="s">
        <v>413</v>
      </c>
      <c r="C268" s="41">
        <v>13</v>
      </c>
      <c r="D268" s="41">
        <v>0.29999999999999999</v>
      </c>
      <c r="E268" s="41">
        <v>46.5</v>
      </c>
      <c r="F268" s="41" t="s">
        <v>393</v>
      </c>
      <c r="G268" s="41">
        <v>90</v>
      </c>
      <c r="H268" s="41" t="s">
        <v>254</v>
      </c>
      <c r="I268" s="41">
        <v>13</v>
      </c>
      <c r="J268" s="41">
        <v>70</v>
      </c>
      <c r="K268" s="41">
        <v>49.799999999999997</v>
      </c>
      <c r="L268" s="41"/>
      <c r="M268" s="41"/>
      <c r="N268" s="41"/>
      <c r="O268" s="42">
        <v>0.10000000000000001</v>
      </c>
      <c r="P268" s="43">
        <f t="shared" si="18"/>
        <v>0.061200000000000004</v>
      </c>
      <c r="Q268" s="43">
        <f t="shared" si="19"/>
        <v>0.076799999999999993</v>
      </c>
      <c r="R268" s="43">
        <f t="shared" si="20"/>
        <v>0.089200000000000002</v>
      </c>
      <c r="S268" s="82">
        <v>61.200000000000003</v>
      </c>
      <c r="T268" s="83">
        <v>76.799999999999997</v>
      </c>
      <c r="U268" s="83">
        <v>89.200000000000003</v>
      </c>
      <c r="Y268">
        <v>0.076799999999999993</v>
      </c>
    </row>
    <row r="269" ht="18.75">
      <c r="A269" s="41"/>
      <c r="B269" s="40" t="s">
        <v>414</v>
      </c>
      <c r="C269" s="41">
        <v>13</v>
      </c>
      <c r="D269" s="41">
        <v>0.29999999999999999</v>
      </c>
      <c r="E269" s="41">
        <v>46.5</v>
      </c>
      <c r="F269" s="41" t="s">
        <v>393</v>
      </c>
      <c r="G269" s="41">
        <v>90</v>
      </c>
      <c r="H269" s="41" t="s">
        <v>254</v>
      </c>
      <c r="I269" s="41"/>
      <c r="J269" s="41" t="s">
        <v>112</v>
      </c>
      <c r="K269" s="41" t="s">
        <v>112</v>
      </c>
      <c r="L269" s="41"/>
      <c r="M269" s="41"/>
      <c r="N269" s="41"/>
      <c r="O269" s="42">
        <v>1.6000000000000001</v>
      </c>
      <c r="P269" s="43">
        <f t="shared" si="18"/>
        <v>1.1539999999999999</v>
      </c>
      <c r="Q269" s="43">
        <f t="shared" si="19"/>
        <v>1.585</v>
      </c>
      <c r="R269" s="43">
        <f t="shared" si="20"/>
        <v>1.581</v>
      </c>
      <c r="S269" s="99">
        <v>1154</v>
      </c>
      <c r="T269" s="100">
        <v>1585</v>
      </c>
      <c r="U269" s="100">
        <v>1581</v>
      </c>
      <c r="V269" s="51">
        <f>Q269+Q268</f>
        <v>1.6617999999999999</v>
      </c>
    </row>
    <row r="270" ht="18.75">
      <c r="A270" s="41" t="s">
        <v>415</v>
      </c>
      <c r="B270" s="40" t="s">
        <v>416</v>
      </c>
      <c r="C270" s="41">
        <v>13</v>
      </c>
      <c r="D270" s="41">
        <v>0.29999999999999999</v>
      </c>
      <c r="E270" s="41">
        <v>46.5</v>
      </c>
      <c r="F270" s="41" t="s">
        <v>393</v>
      </c>
      <c r="G270" s="41">
        <v>90</v>
      </c>
      <c r="H270" s="41" t="s">
        <v>254</v>
      </c>
      <c r="I270" s="41">
        <v>7</v>
      </c>
      <c r="J270" s="41">
        <v>40</v>
      </c>
      <c r="K270" s="41">
        <v>49.799999999999997</v>
      </c>
      <c r="L270" s="41"/>
      <c r="M270" s="41"/>
      <c r="N270" s="41"/>
      <c r="O270" s="42">
        <v>2.3799999999999999</v>
      </c>
      <c r="P270" s="43">
        <f t="shared" si="18"/>
        <v>0.1404</v>
      </c>
      <c r="Q270" s="43">
        <f t="shared" si="19"/>
        <v>0.32447999999999999</v>
      </c>
      <c r="R270" s="43">
        <f t="shared" si="20"/>
        <v>0.20039999999999999</v>
      </c>
      <c r="S270" s="59">
        <v>140.40000000000001</v>
      </c>
      <c r="T270" s="60">
        <v>324.48000000000002</v>
      </c>
      <c r="U270" s="60">
        <v>200.40000000000001</v>
      </c>
      <c r="Y270">
        <v>0.32447999999999999</v>
      </c>
    </row>
    <row r="271" ht="18.75">
      <c r="A271" s="41"/>
      <c r="B271" s="40" t="s">
        <v>417</v>
      </c>
      <c r="C271" s="41">
        <v>13</v>
      </c>
      <c r="D271" s="41">
        <v>0.29999999999999999</v>
      </c>
      <c r="E271" s="41">
        <v>46.5</v>
      </c>
      <c r="F271" s="41" t="s">
        <v>393</v>
      </c>
      <c r="G271" s="41">
        <v>90</v>
      </c>
      <c r="H271" s="41" t="s">
        <v>254</v>
      </c>
      <c r="I271" s="41">
        <v>7</v>
      </c>
      <c r="J271" s="41">
        <v>40</v>
      </c>
      <c r="K271" s="41">
        <v>49.799999999999997</v>
      </c>
      <c r="L271" s="41"/>
      <c r="M271" s="41"/>
      <c r="N271" s="41"/>
      <c r="O271" s="42">
        <v>0.089999999999999997</v>
      </c>
      <c r="P271" s="43">
        <f t="shared" si="18"/>
        <v>0.077280000000000001</v>
      </c>
      <c r="Q271" s="43">
        <f t="shared" si="19"/>
        <v>0.075359999999999996</v>
      </c>
      <c r="R271" s="43">
        <f t="shared" si="20"/>
        <v>0.093599999999999989</v>
      </c>
      <c r="S271" s="55">
        <v>77.280000000000001</v>
      </c>
      <c r="T271" s="60">
        <v>75.359999999999999</v>
      </c>
      <c r="U271" s="60">
        <v>93.599999999999994</v>
      </c>
      <c r="Y271">
        <v>0.075359999999999996</v>
      </c>
    </row>
    <row r="272" ht="18.75">
      <c r="A272" s="41"/>
      <c r="B272" s="40" t="s">
        <v>418</v>
      </c>
      <c r="C272" s="41">
        <v>13</v>
      </c>
      <c r="D272" s="41">
        <v>0.29999999999999999</v>
      </c>
      <c r="E272" s="41">
        <v>46.5</v>
      </c>
      <c r="F272" s="41" t="s">
        <v>393</v>
      </c>
      <c r="G272" s="41">
        <v>90</v>
      </c>
      <c r="H272" s="41" t="s">
        <v>254</v>
      </c>
      <c r="I272" s="41">
        <v>7</v>
      </c>
      <c r="J272" s="41">
        <v>40</v>
      </c>
      <c r="K272" s="41">
        <v>49.799999999999997</v>
      </c>
      <c r="L272" s="41"/>
      <c r="M272" s="41"/>
      <c r="N272" s="41"/>
      <c r="O272" s="42">
        <v>0.01</v>
      </c>
      <c r="P272" s="43">
        <f t="shared" si="18"/>
        <v>0.033600000000000005</v>
      </c>
      <c r="Q272" s="43">
        <f t="shared" si="19"/>
        <v>0.057599999999999998</v>
      </c>
      <c r="R272" s="43">
        <f t="shared" si="20"/>
        <v>0.036479999999999999</v>
      </c>
      <c r="S272" s="58">
        <v>33.600000000000001</v>
      </c>
      <c r="T272" s="57">
        <v>57.600000000000001</v>
      </c>
      <c r="U272" s="57">
        <v>36.479999999999997</v>
      </c>
      <c r="Y272">
        <v>0.057599999999999998</v>
      </c>
    </row>
    <row r="273" ht="18.75">
      <c r="A273" s="41"/>
      <c r="B273" s="40" t="s">
        <v>419</v>
      </c>
      <c r="C273" s="41">
        <v>13</v>
      </c>
      <c r="D273" s="41">
        <v>0.29999999999999999</v>
      </c>
      <c r="E273" s="41">
        <v>46.5</v>
      </c>
      <c r="F273" s="41" t="s">
        <v>393</v>
      </c>
      <c r="G273" s="41">
        <v>90</v>
      </c>
      <c r="H273" s="41" t="s">
        <v>254</v>
      </c>
      <c r="I273" s="41">
        <v>7</v>
      </c>
      <c r="J273" s="41">
        <v>40</v>
      </c>
      <c r="K273" s="41">
        <v>49.799999999999997</v>
      </c>
      <c r="L273" s="41"/>
      <c r="M273" s="41"/>
      <c r="N273" s="41"/>
      <c r="O273" s="42">
        <v>1.26</v>
      </c>
      <c r="P273" s="43">
        <f t="shared" si="18"/>
        <v>0.58175999999999994</v>
      </c>
      <c r="Q273" s="43">
        <f t="shared" si="19"/>
        <v>1.137</v>
      </c>
      <c r="R273" s="43">
        <f t="shared" si="20"/>
        <v>1.1819999999999999</v>
      </c>
      <c r="S273" s="58">
        <v>581.75999999999999</v>
      </c>
      <c r="T273" s="57">
        <v>1137</v>
      </c>
      <c r="U273" s="57">
        <v>1182</v>
      </c>
      <c r="Y273">
        <v>1.137</v>
      </c>
    </row>
    <row r="274" ht="18.75">
      <c r="A274" s="41"/>
      <c r="B274" s="40" t="s">
        <v>420</v>
      </c>
      <c r="C274" s="41">
        <v>13</v>
      </c>
      <c r="D274" s="41">
        <v>0.29999999999999999</v>
      </c>
      <c r="E274" s="41">
        <v>46.5</v>
      </c>
      <c r="F274" s="41" t="s">
        <v>393</v>
      </c>
      <c r="G274" s="41">
        <v>90</v>
      </c>
      <c r="H274" s="41" t="s">
        <v>254</v>
      </c>
      <c r="I274" s="41">
        <v>7</v>
      </c>
      <c r="J274" s="41">
        <v>40</v>
      </c>
      <c r="K274" s="41">
        <v>49.799999999999997</v>
      </c>
      <c r="L274" s="41"/>
      <c r="M274" s="41"/>
      <c r="N274" s="41"/>
      <c r="O274" s="42">
        <v>0</v>
      </c>
      <c r="P274" s="43">
        <f t="shared" si="18"/>
        <v>0</v>
      </c>
      <c r="Q274" s="43">
        <f t="shared" si="19"/>
        <v>0</v>
      </c>
      <c r="R274" s="43">
        <f t="shared" si="20"/>
        <v>0</v>
      </c>
      <c r="S274" s="88"/>
      <c r="T274" s="85"/>
      <c r="U274" s="95"/>
      <c r="Y274">
        <v>0</v>
      </c>
    </row>
    <row r="275" ht="18.75">
      <c r="A275" s="41"/>
      <c r="B275" s="40" t="s">
        <v>421</v>
      </c>
      <c r="C275" s="41">
        <v>13</v>
      </c>
      <c r="D275" s="41">
        <v>0.29999999999999999</v>
      </c>
      <c r="E275" s="41">
        <v>46.5</v>
      </c>
      <c r="F275" s="41" t="s">
        <v>393</v>
      </c>
      <c r="G275" s="41">
        <v>90</v>
      </c>
      <c r="H275" s="41" t="s">
        <v>254</v>
      </c>
      <c r="I275" s="41">
        <v>7</v>
      </c>
      <c r="J275" s="41">
        <v>40</v>
      </c>
      <c r="K275" s="41">
        <v>49.799999999999997</v>
      </c>
      <c r="L275" s="41"/>
      <c r="M275" s="41"/>
      <c r="N275" s="41"/>
      <c r="O275" s="42">
        <v>2.7200000000000002</v>
      </c>
      <c r="P275" s="43">
        <f t="shared" si="18"/>
        <v>1.494</v>
      </c>
      <c r="Q275" s="43">
        <f t="shared" si="19"/>
        <v>2.4580000000000002</v>
      </c>
      <c r="R275" s="43">
        <f t="shared" si="20"/>
        <v>2.8260000000000001</v>
      </c>
      <c r="S275" s="55">
        <v>1494</v>
      </c>
      <c r="T275" s="57">
        <v>2458</v>
      </c>
      <c r="U275" s="57">
        <v>2826</v>
      </c>
      <c r="Y275">
        <v>2.4580000000000002</v>
      </c>
    </row>
    <row r="276" ht="18.75">
      <c r="A276" s="41"/>
      <c r="B276" s="40" t="s">
        <v>422</v>
      </c>
      <c r="C276" s="41">
        <v>13</v>
      </c>
      <c r="D276" s="41">
        <v>0.29999999999999999</v>
      </c>
      <c r="E276" s="41">
        <v>46.5</v>
      </c>
      <c r="F276" s="41" t="s">
        <v>393</v>
      </c>
      <c r="G276" s="41">
        <v>90</v>
      </c>
      <c r="H276" s="41" t="s">
        <v>254</v>
      </c>
      <c r="I276" s="41">
        <v>7</v>
      </c>
      <c r="J276" s="41">
        <v>40</v>
      </c>
      <c r="K276" s="41">
        <v>49.799999999999997</v>
      </c>
      <c r="L276" s="41"/>
      <c r="M276" s="41"/>
      <c r="N276" s="41"/>
      <c r="O276" s="42">
        <v>2.9399999999999999</v>
      </c>
      <c r="P276" s="43">
        <f t="shared" si="18"/>
        <v>2.7999999999999998</v>
      </c>
      <c r="Q276" s="43">
        <f t="shared" si="19"/>
        <v>2.8180000000000001</v>
      </c>
      <c r="R276" s="43">
        <f t="shared" si="20"/>
        <v>2.7789999999999999</v>
      </c>
      <c r="S276" s="59">
        <v>2800</v>
      </c>
      <c r="T276" s="60">
        <v>2818</v>
      </c>
      <c r="U276" s="60">
        <v>2779</v>
      </c>
      <c r="Y276">
        <v>2.8180000000000001</v>
      </c>
    </row>
    <row r="277" ht="18.75">
      <c r="A277" s="41"/>
      <c r="B277" s="40" t="s">
        <v>423</v>
      </c>
      <c r="C277" s="41">
        <v>13</v>
      </c>
      <c r="D277" s="41">
        <v>0.29999999999999999</v>
      </c>
      <c r="E277" s="41">
        <v>46.5</v>
      </c>
      <c r="F277" s="41" t="s">
        <v>393</v>
      </c>
      <c r="G277" s="41">
        <v>90</v>
      </c>
      <c r="H277" s="41" t="s">
        <v>254</v>
      </c>
      <c r="I277" s="41">
        <v>7</v>
      </c>
      <c r="J277" s="41">
        <v>40</v>
      </c>
      <c r="K277" s="41">
        <v>49.799999999999997</v>
      </c>
      <c r="L277" s="41"/>
      <c r="M277" s="41"/>
      <c r="N277" s="41"/>
      <c r="O277" s="42">
        <v>0</v>
      </c>
      <c r="P277" s="43">
        <f t="shared" si="18"/>
        <v>0.50616000000000005</v>
      </c>
      <c r="Q277" s="43">
        <f t="shared" si="19"/>
        <v>0.50688</v>
      </c>
      <c r="R277" s="43">
        <f t="shared" si="20"/>
        <v>0.49680000000000002</v>
      </c>
      <c r="S277" s="55">
        <v>506.16000000000003</v>
      </c>
      <c r="T277" s="60">
        <v>506.88</v>
      </c>
      <c r="U277" s="57">
        <v>496.80000000000001</v>
      </c>
      <c r="Y277">
        <v>0.50688</v>
      </c>
    </row>
    <row r="278" ht="18.75">
      <c r="A278" s="41"/>
      <c r="B278" s="40" t="s">
        <v>424</v>
      </c>
      <c r="C278" s="41">
        <v>13</v>
      </c>
      <c r="D278" s="41">
        <v>0.29999999999999999</v>
      </c>
      <c r="E278" s="41">
        <v>46.5</v>
      </c>
      <c r="F278" s="41" t="s">
        <v>393</v>
      </c>
      <c r="G278" s="41">
        <v>90</v>
      </c>
      <c r="H278" s="41" t="s">
        <v>254</v>
      </c>
      <c r="I278" s="41">
        <v>4</v>
      </c>
      <c r="J278" s="41">
        <v>25</v>
      </c>
      <c r="K278" s="41">
        <v>49.799999999999997</v>
      </c>
      <c r="L278" s="41"/>
      <c r="M278" s="41"/>
      <c r="N278" s="41"/>
      <c r="O278" s="42">
        <v>0.13</v>
      </c>
      <c r="P278" s="43">
        <f t="shared" si="18"/>
        <v>0.15480000000000002</v>
      </c>
      <c r="Q278" s="43">
        <f t="shared" si="19"/>
        <v>0.17280000000000001</v>
      </c>
      <c r="R278" s="43">
        <f t="shared" si="20"/>
        <v>0.16200000000000001</v>
      </c>
      <c r="S278" s="59">
        <v>154.80000000000001</v>
      </c>
      <c r="T278" s="60">
        <v>172.80000000000001</v>
      </c>
      <c r="U278" s="57">
        <v>162</v>
      </c>
      <c r="Y278">
        <v>0.17280000000000001</v>
      </c>
    </row>
    <row r="279" ht="18.75">
      <c r="A279" s="41"/>
      <c r="B279" s="40" t="s">
        <v>425</v>
      </c>
      <c r="C279" s="41">
        <v>13</v>
      </c>
      <c r="D279" s="41">
        <v>0.29999999999999999</v>
      </c>
      <c r="E279" s="41">
        <v>46.5</v>
      </c>
      <c r="F279" s="41" t="s">
        <v>393</v>
      </c>
      <c r="G279" s="41">
        <v>90</v>
      </c>
      <c r="H279" s="41" t="s">
        <v>254</v>
      </c>
      <c r="I279" s="41">
        <v>4</v>
      </c>
      <c r="J279" s="41">
        <v>25</v>
      </c>
      <c r="K279" s="41">
        <v>49.799999999999997</v>
      </c>
      <c r="L279" s="41"/>
      <c r="M279" s="41"/>
      <c r="N279" s="41"/>
      <c r="O279" s="42">
        <v>0.46000000000000002</v>
      </c>
      <c r="P279" s="43">
        <f t="shared" si="18"/>
        <v>0</v>
      </c>
      <c r="Q279" s="43">
        <f t="shared" si="19"/>
        <v>0</v>
      </c>
      <c r="R279" s="43">
        <f t="shared" si="20"/>
        <v>0</v>
      </c>
      <c r="S279" s="79"/>
      <c r="T279" s="80"/>
      <c r="U279" s="85"/>
      <c r="Y279">
        <v>0</v>
      </c>
    </row>
    <row r="280" ht="18.75">
      <c r="A280" s="41"/>
      <c r="B280" s="40" t="s">
        <v>426</v>
      </c>
      <c r="C280" s="41">
        <v>13</v>
      </c>
      <c r="D280" s="41">
        <v>0.29999999999999999</v>
      </c>
      <c r="E280" s="41">
        <v>46.5</v>
      </c>
      <c r="F280" s="41" t="s">
        <v>393</v>
      </c>
      <c r="G280" s="41">
        <v>90</v>
      </c>
      <c r="H280" s="41" t="s">
        <v>254</v>
      </c>
      <c r="I280" s="41">
        <v>4</v>
      </c>
      <c r="J280" s="41">
        <v>25</v>
      </c>
      <c r="K280" s="41">
        <v>49.799999999999997</v>
      </c>
      <c r="L280" s="41"/>
      <c r="M280" s="41"/>
      <c r="N280" s="41"/>
      <c r="O280" s="42">
        <v>2.0499999999999998</v>
      </c>
      <c r="P280" s="43">
        <f t="shared" si="18"/>
        <v>0.82367999999999997</v>
      </c>
      <c r="Q280" s="43">
        <f t="shared" si="19"/>
        <v>1.6599999999999999</v>
      </c>
      <c r="R280" s="43">
        <f t="shared" si="20"/>
        <v>2.0110000000000001</v>
      </c>
      <c r="S280" s="61">
        <v>823.67999999999995</v>
      </c>
      <c r="T280" s="62">
        <v>1660</v>
      </c>
      <c r="U280" s="62">
        <v>2011</v>
      </c>
      <c r="Y280">
        <v>1.6599999999999999</v>
      </c>
    </row>
    <row r="281" ht="18.75">
      <c r="A281" s="41"/>
      <c r="B281" s="40" t="s">
        <v>427</v>
      </c>
      <c r="C281" s="41">
        <v>13</v>
      </c>
      <c r="D281" s="41">
        <v>0.29999999999999999</v>
      </c>
      <c r="E281" s="41">
        <v>46.5</v>
      </c>
      <c r="F281" s="41" t="s">
        <v>393</v>
      </c>
      <c r="G281" s="41">
        <v>90</v>
      </c>
      <c r="H281" s="41" t="s">
        <v>254</v>
      </c>
      <c r="I281" s="41">
        <v>4</v>
      </c>
      <c r="J281" s="41">
        <v>25</v>
      </c>
      <c r="K281" s="41">
        <v>49.799999999999997</v>
      </c>
      <c r="L281" s="41"/>
      <c r="M281" s="41"/>
      <c r="N281" s="41"/>
      <c r="O281" s="42">
        <v>0</v>
      </c>
      <c r="P281" s="43">
        <f t="shared" si="18"/>
        <v>0</v>
      </c>
      <c r="Q281" s="43">
        <f t="shared" si="19"/>
        <v>0</v>
      </c>
      <c r="R281" s="43">
        <f t="shared" si="20"/>
        <v>0</v>
      </c>
      <c r="S281" s="101"/>
      <c r="T281" s="89"/>
      <c r="U281" s="89"/>
      <c r="Y281">
        <v>0</v>
      </c>
    </row>
    <row r="282" ht="18.75">
      <c r="A282" s="41"/>
      <c r="B282" s="40" t="s">
        <v>428</v>
      </c>
      <c r="C282" s="41">
        <v>13</v>
      </c>
      <c r="D282" s="41">
        <v>0.29999999999999999</v>
      </c>
      <c r="E282" s="41">
        <v>46.5</v>
      </c>
      <c r="F282" s="41" t="s">
        <v>393</v>
      </c>
      <c r="G282" s="41">
        <v>90</v>
      </c>
      <c r="H282" s="41" t="s">
        <v>254</v>
      </c>
      <c r="I282" s="41">
        <v>4</v>
      </c>
      <c r="J282" s="41">
        <v>25</v>
      </c>
      <c r="K282" s="41">
        <v>49.799999999999997</v>
      </c>
      <c r="L282" s="41"/>
      <c r="M282" s="41"/>
      <c r="N282" s="41"/>
      <c r="O282" s="42">
        <v>0.64000000000000001</v>
      </c>
      <c r="P282" s="43">
        <f t="shared" si="18"/>
        <v>1.706</v>
      </c>
      <c r="Q282" s="43">
        <f t="shared" si="19"/>
        <v>2.0179999999999998</v>
      </c>
      <c r="R282" s="43">
        <f t="shared" si="20"/>
        <v>2.2229999999999999</v>
      </c>
      <c r="S282" s="59">
        <v>1706</v>
      </c>
      <c r="T282" s="60">
        <v>2018</v>
      </c>
      <c r="U282" s="60">
        <v>2223</v>
      </c>
      <c r="Y282">
        <v>2.0179999999999998</v>
      </c>
    </row>
    <row r="283" ht="18.75">
      <c r="A283" s="41"/>
      <c r="B283" s="40" t="s">
        <v>429</v>
      </c>
      <c r="C283" s="41">
        <v>13</v>
      </c>
      <c r="D283" s="41">
        <v>0.29999999999999999</v>
      </c>
      <c r="E283" s="41">
        <v>46.5</v>
      </c>
      <c r="F283" s="41" t="s">
        <v>393</v>
      </c>
      <c r="G283" s="41">
        <v>90</v>
      </c>
      <c r="H283" s="41" t="s">
        <v>254</v>
      </c>
      <c r="I283" s="41">
        <v>4</v>
      </c>
      <c r="J283" s="41">
        <v>25</v>
      </c>
      <c r="K283" s="41">
        <v>49.799999999999997</v>
      </c>
      <c r="L283" s="41"/>
      <c r="M283" s="41"/>
      <c r="N283" s="41"/>
      <c r="O283" s="42">
        <v>0.13</v>
      </c>
      <c r="P283" s="43">
        <f t="shared" si="18"/>
        <v>0.12384000000000001</v>
      </c>
      <c r="Q283" s="43">
        <f t="shared" si="19"/>
        <v>0.13536000000000001</v>
      </c>
      <c r="R283" s="43">
        <f t="shared" si="20"/>
        <v>0.13896</v>
      </c>
      <c r="S283" s="67">
        <v>123.84</v>
      </c>
      <c r="T283" s="68">
        <v>135.36000000000001</v>
      </c>
      <c r="U283" s="65">
        <v>138.96000000000001</v>
      </c>
      <c r="Y283">
        <v>0.13536000000000001</v>
      </c>
    </row>
    <row r="284" ht="18.75">
      <c r="A284" s="41"/>
      <c r="B284" s="40" t="s">
        <v>430</v>
      </c>
      <c r="C284" s="41">
        <v>13</v>
      </c>
      <c r="D284" s="41">
        <v>0.29999999999999999</v>
      </c>
      <c r="E284" s="41">
        <v>46.5</v>
      </c>
      <c r="F284" s="41" t="s">
        <v>393</v>
      </c>
      <c r="G284" s="41">
        <v>90</v>
      </c>
      <c r="H284" s="41" t="s">
        <v>254</v>
      </c>
      <c r="I284" s="41">
        <v>4</v>
      </c>
      <c r="J284" s="41">
        <v>25</v>
      </c>
      <c r="K284" s="41">
        <v>49.799999999999997</v>
      </c>
      <c r="L284" s="41"/>
      <c r="M284" s="41"/>
      <c r="N284" s="41"/>
      <c r="O284" s="42">
        <v>0.29999999999999999</v>
      </c>
      <c r="P284" s="43">
        <f t="shared" si="18"/>
        <v>0.13608000000000001</v>
      </c>
      <c r="Q284" s="43">
        <f t="shared" si="19"/>
        <v>0.17136000000000001</v>
      </c>
      <c r="R284" s="43">
        <f t="shared" si="20"/>
        <v>0.14976</v>
      </c>
      <c r="S284" s="44">
        <v>136.08000000000001</v>
      </c>
      <c r="T284" s="45">
        <v>171.36000000000001</v>
      </c>
      <c r="U284" s="45">
        <v>149.75999999999999</v>
      </c>
      <c r="Y284">
        <v>0.17136000000000001</v>
      </c>
    </row>
    <row r="285" ht="18.75">
      <c r="A285" s="41"/>
      <c r="B285" s="40" t="s">
        <v>431</v>
      </c>
      <c r="C285" s="41">
        <v>13</v>
      </c>
      <c r="D285" s="41">
        <v>0.29999999999999999</v>
      </c>
      <c r="E285" s="41">
        <v>46.5</v>
      </c>
      <c r="F285" s="41" t="s">
        <v>393</v>
      </c>
      <c r="G285" s="41">
        <v>90</v>
      </c>
      <c r="H285" s="41" t="s">
        <v>254</v>
      </c>
      <c r="I285" s="41">
        <v>7</v>
      </c>
      <c r="J285" s="41">
        <v>40</v>
      </c>
      <c r="K285" s="41">
        <v>49.799999999999997</v>
      </c>
      <c r="L285" s="41"/>
      <c r="M285" s="41"/>
      <c r="N285" s="41"/>
      <c r="O285" s="42">
        <v>0.42999999999999999</v>
      </c>
      <c r="P285" s="43">
        <f t="shared" si="18"/>
        <v>0.44519999999999998</v>
      </c>
      <c r="Q285" s="43">
        <f t="shared" si="19"/>
        <v>0.51660000000000006</v>
      </c>
      <c r="R285" s="43">
        <f t="shared" si="20"/>
        <v>0.54179999999999995</v>
      </c>
      <c r="S285" s="59">
        <v>445.19999999999999</v>
      </c>
      <c r="T285" s="62">
        <v>516.60000000000002</v>
      </c>
      <c r="U285" s="62">
        <v>541.79999999999995</v>
      </c>
      <c r="Y285">
        <v>0.51660000000000006</v>
      </c>
    </row>
    <row r="286" ht="18.75">
      <c r="A286" s="41"/>
      <c r="B286" s="40" t="s">
        <v>432</v>
      </c>
      <c r="C286" s="41">
        <v>13</v>
      </c>
      <c r="D286" s="41">
        <v>0.29999999999999999</v>
      </c>
      <c r="E286" s="41">
        <v>46.5</v>
      </c>
      <c r="F286" s="41" t="s">
        <v>393</v>
      </c>
      <c r="G286" s="41">
        <v>90</v>
      </c>
      <c r="H286" s="41" t="s">
        <v>254</v>
      </c>
      <c r="I286" s="41">
        <v>7</v>
      </c>
      <c r="J286" s="41">
        <v>40</v>
      </c>
      <c r="K286" s="41">
        <v>49.799999999999997</v>
      </c>
      <c r="L286" s="41"/>
      <c r="M286" s="41"/>
      <c r="N286" s="41"/>
      <c r="O286" s="42">
        <v>1.03</v>
      </c>
      <c r="P286" s="43">
        <f t="shared" si="18"/>
        <v>0.71399999999999997</v>
      </c>
      <c r="Q286" s="43">
        <f t="shared" si="19"/>
        <v>0.91139999999999999</v>
      </c>
      <c r="R286" s="43">
        <f t="shared" si="20"/>
        <v>0.87360000000000004</v>
      </c>
      <c r="S286" s="99">
        <v>714</v>
      </c>
      <c r="T286" s="102">
        <v>911.39999999999998</v>
      </c>
      <c r="U286" s="102">
        <v>873.60000000000002</v>
      </c>
      <c r="Y286">
        <v>0.91139999999999999</v>
      </c>
    </row>
    <row r="287" ht="18.75">
      <c r="A287" s="41"/>
      <c r="B287" s="40" t="s">
        <v>433</v>
      </c>
      <c r="C287" s="41">
        <v>13</v>
      </c>
      <c r="D287" s="41">
        <v>0.29999999999999999</v>
      </c>
      <c r="E287" s="41">
        <v>46.5</v>
      </c>
      <c r="F287" s="41" t="s">
        <v>393</v>
      </c>
      <c r="G287" s="41">
        <v>90</v>
      </c>
      <c r="H287" s="41" t="s">
        <v>254</v>
      </c>
      <c r="I287" s="41">
        <v>7</v>
      </c>
      <c r="J287" s="41">
        <v>40</v>
      </c>
      <c r="K287" s="41">
        <v>49.799999999999997</v>
      </c>
      <c r="L287" s="41"/>
      <c r="M287" s="41"/>
      <c r="N287" s="41"/>
      <c r="O287" s="42">
        <v>1.47</v>
      </c>
      <c r="P287" s="43">
        <f t="shared" si="18"/>
        <v>0.98699999999999999</v>
      </c>
      <c r="Q287" s="43">
        <f t="shared" si="19"/>
        <v>1.4019999999999999</v>
      </c>
      <c r="R287" s="43">
        <f t="shared" si="20"/>
        <v>1.5069999999999999</v>
      </c>
      <c r="S287" s="82">
        <v>987</v>
      </c>
      <c r="T287" s="83">
        <v>1402</v>
      </c>
      <c r="U287" s="83">
        <v>1507</v>
      </c>
      <c r="Y287">
        <v>1.4019999999999999</v>
      </c>
    </row>
    <row r="288" ht="18.75">
      <c r="A288" s="41"/>
      <c r="B288" s="40" t="s">
        <v>434</v>
      </c>
      <c r="C288" s="41">
        <v>13</v>
      </c>
      <c r="D288" s="41">
        <v>0.29999999999999999</v>
      </c>
      <c r="E288" s="41">
        <v>46.5</v>
      </c>
      <c r="F288" s="41" t="s">
        <v>393</v>
      </c>
      <c r="G288" s="41">
        <v>90</v>
      </c>
      <c r="H288" s="41" t="s">
        <v>254</v>
      </c>
      <c r="I288" s="41">
        <v>7</v>
      </c>
      <c r="J288" s="41">
        <v>40</v>
      </c>
      <c r="K288" s="41">
        <v>49.799999999999997</v>
      </c>
      <c r="L288" s="41"/>
      <c r="M288" s="41"/>
      <c r="N288" s="41"/>
      <c r="O288" s="42">
        <v>0</v>
      </c>
      <c r="P288" s="43">
        <f t="shared" si="18"/>
        <v>0</v>
      </c>
      <c r="Q288" s="43">
        <f t="shared" si="19"/>
        <v>0</v>
      </c>
      <c r="R288" s="43">
        <f t="shared" si="20"/>
        <v>0</v>
      </c>
      <c r="S288" s="79"/>
      <c r="T288" s="80"/>
      <c r="U288" s="81"/>
      <c r="Y288">
        <v>0</v>
      </c>
    </row>
    <row r="289" ht="18.75">
      <c r="A289" s="41"/>
      <c r="B289" s="40" t="s">
        <v>435</v>
      </c>
      <c r="C289" s="41">
        <v>13</v>
      </c>
      <c r="D289" s="41">
        <v>0.29999999999999999</v>
      </c>
      <c r="E289" s="41">
        <v>46.5</v>
      </c>
      <c r="F289" s="41" t="s">
        <v>393</v>
      </c>
      <c r="G289" s="41">
        <v>90</v>
      </c>
      <c r="H289" s="41" t="s">
        <v>254</v>
      </c>
      <c r="I289" s="41">
        <v>7</v>
      </c>
      <c r="J289" s="41">
        <v>40</v>
      </c>
      <c r="K289" s="41">
        <v>49.799999999999997</v>
      </c>
      <c r="L289" s="41"/>
      <c r="M289" s="41"/>
      <c r="N289" s="41"/>
      <c r="O289" s="42">
        <v>0.46000000000000002</v>
      </c>
      <c r="P289" s="43">
        <f t="shared" si="18"/>
        <v>0.36960000000000004</v>
      </c>
      <c r="Q289" s="43">
        <f t="shared" si="19"/>
        <v>0.4032</v>
      </c>
      <c r="R289" s="43">
        <f t="shared" si="20"/>
        <v>0.4284</v>
      </c>
      <c r="S289" s="59">
        <v>369.60000000000002</v>
      </c>
      <c r="T289" s="60">
        <v>403.19999999999999</v>
      </c>
      <c r="U289" s="60">
        <v>428.39999999999998</v>
      </c>
      <c r="V289" s="51">
        <f>SUM(Q270:Q289)</f>
        <v>14.768040000000001</v>
      </c>
      <c r="Y289">
        <v>0.4032</v>
      </c>
    </row>
    <row r="290" ht="18.75">
      <c r="A290" s="41" t="s">
        <v>436</v>
      </c>
      <c r="B290" s="40" t="s">
        <v>437</v>
      </c>
      <c r="C290" s="41"/>
      <c r="D290" s="41"/>
      <c r="E290" s="41"/>
      <c r="F290" s="41"/>
      <c r="G290" s="41"/>
      <c r="H290" s="41"/>
      <c r="I290" s="41">
        <v>16</v>
      </c>
      <c r="J290" s="41">
        <v>85</v>
      </c>
      <c r="K290" s="41">
        <v>49.799999999999997</v>
      </c>
      <c r="L290" s="41">
        <v>2</v>
      </c>
      <c r="M290" s="41">
        <v>10</v>
      </c>
      <c r="N290" s="41">
        <v>49.100000000000001</v>
      </c>
      <c r="O290" s="42">
        <v>3.9100000000000001</v>
      </c>
      <c r="P290" s="43">
        <f t="shared" si="18"/>
        <v>3.532</v>
      </c>
      <c r="Q290" s="43">
        <f t="shared" si="19"/>
        <v>3.7320000000000002</v>
      </c>
      <c r="R290" s="43">
        <f t="shared" si="20"/>
        <v>3.8250000000000002</v>
      </c>
      <c r="S290" s="44">
        <v>3532</v>
      </c>
      <c r="T290" s="45">
        <v>3732</v>
      </c>
      <c r="U290" s="60">
        <v>3825</v>
      </c>
      <c r="V290">
        <f>SUM(Q5:Q289)</f>
        <v>224.53692000000012</v>
      </c>
      <c r="W290">
        <f>SUM(V5:V289)</f>
        <v>224.53692000000007</v>
      </c>
      <c r="X290" s="30">
        <f>SUM(O5:O289)</f>
        <v>239.60000000000014</v>
      </c>
      <c r="Y290">
        <v>3.7320000000000002</v>
      </c>
    </row>
    <row r="291" ht="18.75">
      <c r="A291" s="41"/>
      <c r="B291" s="40" t="s">
        <v>438</v>
      </c>
      <c r="C291" s="41"/>
      <c r="D291" s="41"/>
      <c r="E291" s="41"/>
      <c r="F291" s="41"/>
      <c r="G291" s="41"/>
      <c r="H291" s="41"/>
      <c r="I291" s="41">
        <v>16</v>
      </c>
      <c r="J291" s="41">
        <v>85</v>
      </c>
      <c r="K291" s="41">
        <v>49.799999999999997</v>
      </c>
      <c r="L291" s="41">
        <v>2</v>
      </c>
      <c r="M291" s="41">
        <v>10</v>
      </c>
      <c r="N291" s="41">
        <v>49.100000000000001</v>
      </c>
      <c r="O291" s="42">
        <v>0.65000000000000002</v>
      </c>
      <c r="P291" s="43">
        <f t="shared" si="18"/>
        <v>0.55079999999999996</v>
      </c>
      <c r="Q291" s="43">
        <f t="shared" si="19"/>
        <v>0.51555999999999991</v>
      </c>
      <c r="R291" s="43">
        <f t="shared" si="20"/>
        <v>0.50356000000000001</v>
      </c>
      <c r="S291" s="58">
        <v>550.79999999999995</v>
      </c>
      <c r="T291" s="57">
        <v>515.55999999999995</v>
      </c>
      <c r="U291" s="57">
        <v>503.56</v>
      </c>
      <c r="Y291">
        <v>0.51555999999999991</v>
      </c>
    </row>
    <row r="292" ht="18.75">
      <c r="A292" s="41"/>
      <c r="B292" s="40" t="s">
        <v>439</v>
      </c>
      <c r="C292" s="41"/>
      <c r="D292" s="41"/>
      <c r="E292" s="41"/>
      <c r="F292" s="41"/>
      <c r="G292" s="41"/>
      <c r="H292" s="41"/>
      <c r="I292" s="41">
        <v>16</v>
      </c>
      <c r="J292" s="41">
        <v>85</v>
      </c>
      <c r="K292" s="41">
        <v>49.799999999999997</v>
      </c>
      <c r="L292" s="41">
        <v>2</v>
      </c>
      <c r="M292" s="41">
        <v>10</v>
      </c>
      <c r="N292" s="41">
        <v>49.100000000000001</v>
      </c>
      <c r="O292" s="42">
        <v>0.01</v>
      </c>
      <c r="P292" s="43">
        <f t="shared" ref="P292:P355" si="21">S292/1000</f>
        <v>0.0063</v>
      </c>
      <c r="Q292" s="43">
        <f t="shared" ref="Q292:Q355" si="22">T292/1000</f>
        <v>0.0060999999999999995</v>
      </c>
      <c r="R292" s="43">
        <f t="shared" ref="R292:R355" si="23">U292/1000</f>
        <v>0.008199999999999999</v>
      </c>
      <c r="S292" s="44">
        <v>6.2999999999999998</v>
      </c>
      <c r="T292" s="45">
        <v>6.0999999999999996</v>
      </c>
      <c r="U292" s="45">
        <v>8.1999999999999993</v>
      </c>
      <c r="Y292">
        <v>0.0060999999999999995</v>
      </c>
    </row>
    <row r="293" ht="18.75">
      <c r="A293" s="41"/>
      <c r="B293" s="40" t="s">
        <v>440</v>
      </c>
      <c r="C293" s="41"/>
      <c r="D293" s="41"/>
      <c r="E293" s="41"/>
      <c r="F293" s="41"/>
      <c r="G293" s="41"/>
      <c r="H293" s="41"/>
      <c r="I293" s="41">
        <v>16</v>
      </c>
      <c r="J293" s="41">
        <v>85</v>
      </c>
      <c r="K293" s="41">
        <v>49.799999999999997</v>
      </c>
      <c r="L293" s="41">
        <v>2</v>
      </c>
      <c r="M293" s="41">
        <v>10</v>
      </c>
      <c r="N293" s="41">
        <v>49.100000000000001</v>
      </c>
      <c r="O293" s="42">
        <v>0</v>
      </c>
      <c r="P293" s="43">
        <f t="shared" si="21"/>
        <v>0</v>
      </c>
      <c r="Q293" s="43">
        <f t="shared" si="22"/>
        <v>0</v>
      </c>
      <c r="R293" s="43">
        <f t="shared" si="23"/>
        <v>0</v>
      </c>
      <c r="S293" s="88"/>
      <c r="T293" s="85"/>
      <c r="U293" s="85"/>
      <c r="Y293">
        <v>0</v>
      </c>
    </row>
    <row r="294" ht="18.75">
      <c r="A294" s="41"/>
      <c r="B294" s="40" t="s">
        <v>441</v>
      </c>
      <c r="C294" s="41"/>
      <c r="D294" s="41"/>
      <c r="E294" s="41"/>
      <c r="F294" s="41"/>
      <c r="G294" s="41"/>
      <c r="H294" s="41"/>
      <c r="I294" s="41">
        <v>16</v>
      </c>
      <c r="J294" s="41">
        <v>85</v>
      </c>
      <c r="K294" s="41">
        <v>49.799999999999997</v>
      </c>
      <c r="L294" s="41">
        <v>2</v>
      </c>
      <c r="M294" s="41">
        <v>10</v>
      </c>
      <c r="N294" s="41">
        <v>49.100000000000001</v>
      </c>
      <c r="O294" s="42">
        <v>0.40000000000000002</v>
      </c>
      <c r="P294" s="43">
        <f t="shared" si="21"/>
        <v>0.23769999999999999</v>
      </c>
      <c r="Q294" s="43">
        <f t="shared" si="22"/>
        <v>0.37480000000000002</v>
      </c>
      <c r="R294" s="43">
        <f t="shared" si="23"/>
        <v>0.3876</v>
      </c>
      <c r="S294" s="55">
        <v>237.69999999999999</v>
      </c>
      <c r="T294" s="57">
        <v>374.80000000000001</v>
      </c>
      <c r="U294" s="56">
        <v>387.60000000000002</v>
      </c>
      <c r="Y294">
        <v>0.37480000000000002</v>
      </c>
    </row>
    <row r="295" ht="18.75">
      <c r="A295" s="41"/>
      <c r="B295" s="40" t="s">
        <v>442</v>
      </c>
      <c r="C295" s="41"/>
      <c r="D295" s="41"/>
      <c r="E295" s="41"/>
      <c r="F295" s="41"/>
      <c r="G295" s="41"/>
      <c r="H295" s="41"/>
      <c r="I295" s="41">
        <v>16</v>
      </c>
      <c r="J295" s="41">
        <v>85</v>
      </c>
      <c r="K295" s="41">
        <v>49.799999999999997</v>
      </c>
      <c r="L295" s="41">
        <v>2</v>
      </c>
      <c r="M295" s="41">
        <v>10</v>
      </c>
      <c r="N295" s="41">
        <v>49.100000000000001</v>
      </c>
      <c r="O295" s="42">
        <v>0.23000000000000001</v>
      </c>
      <c r="P295" s="43">
        <f t="shared" si="21"/>
        <v>0.48060000000000003</v>
      </c>
      <c r="Q295" s="43">
        <f t="shared" si="22"/>
        <v>0.62250000000000005</v>
      </c>
      <c r="R295" s="43">
        <f t="shared" si="23"/>
        <v>0.58589999999999998</v>
      </c>
      <c r="S295" s="58">
        <v>480.60000000000002</v>
      </c>
      <c r="T295" s="57">
        <v>622.5</v>
      </c>
      <c r="U295" s="57">
        <v>585.89999999999998</v>
      </c>
      <c r="Y295">
        <v>0.62250000000000005</v>
      </c>
    </row>
    <row r="296" ht="18.75">
      <c r="A296" s="41"/>
      <c r="B296" s="40" t="s">
        <v>443</v>
      </c>
      <c r="C296" s="41"/>
      <c r="D296" s="41"/>
      <c r="E296" s="41"/>
      <c r="F296" s="41"/>
      <c r="G296" s="41"/>
      <c r="H296" s="41"/>
      <c r="I296" s="41">
        <v>16</v>
      </c>
      <c r="J296" s="41">
        <v>85</v>
      </c>
      <c r="K296" s="41">
        <v>49.799999999999997</v>
      </c>
      <c r="L296" s="41">
        <v>2</v>
      </c>
      <c r="M296" s="41">
        <v>10</v>
      </c>
      <c r="N296" s="41">
        <v>49.100000000000001</v>
      </c>
      <c r="O296" s="42">
        <v>0</v>
      </c>
      <c r="P296" s="43">
        <f t="shared" si="21"/>
        <v>0</v>
      </c>
      <c r="Q296" s="43">
        <f t="shared" si="22"/>
        <v>0</v>
      </c>
      <c r="R296" s="43">
        <f t="shared" si="23"/>
        <v>0</v>
      </c>
      <c r="S296" s="88"/>
      <c r="T296" s="85"/>
      <c r="U296" s="85"/>
      <c r="Y296">
        <v>0</v>
      </c>
    </row>
    <row r="297" ht="18.75">
      <c r="A297" s="41"/>
      <c r="B297" s="40" t="s">
        <v>444</v>
      </c>
      <c r="C297" s="41"/>
      <c r="D297" s="41"/>
      <c r="E297" s="41"/>
      <c r="F297" s="41"/>
      <c r="G297" s="41"/>
      <c r="H297" s="41"/>
      <c r="I297" s="41">
        <v>16</v>
      </c>
      <c r="J297" s="41">
        <v>85</v>
      </c>
      <c r="K297" s="41">
        <v>49.799999999999997</v>
      </c>
      <c r="L297" s="41">
        <v>2</v>
      </c>
      <c r="M297" s="41">
        <v>10</v>
      </c>
      <c r="N297" s="41">
        <v>49.100000000000001</v>
      </c>
      <c r="O297" s="42">
        <v>0.14999999999999999</v>
      </c>
      <c r="P297" s="43">
        <f t="shared" si="21"/>
        <v>0.16259999999999999</v>
      </c>
      <c r="Q297" s="43">
        <f t="shared" si="22"/>
        <v>0.17699999999999999</v>
      </c>
      <c r="R297" s="43">
        <f t="shared" si="23"/>
        <v>0.17799999999999999</v>
      </c>
      <c r="S297" s="58">
        <v>162.59999999999999</v>
      </c>
      <c r="T297" s="57">
        <v>177</v>
      </c>
      <c r="U297" s="56">
        <v>178</v>
      </c>
      <c r="Y297">
        <v>0.17699999999999999</v>
      </c>
    </row>
    <row r="298" ht="18.75">
      <c r="A298" s="41"/>
      <c r="B298" s="40" t="s">
        <v>445</v>
      </c>
      <c r="C298" s="41"/>
      <c r="D298" s="41"/>
      <c r="E298" s="41"/>
      <c r="F298" s="41"/>
      <c r="G298" s="41"/>
      <c r="H298" s="41"/>
      <c r="I298" s="41">
        <v>16</v>
      </c>
      <c r="J298" s="41">
        <v>85</v>
      </c>
      <c r="K298" s="41">
        <v>49.799999999999997</v>
      </c>
      <c r="L298" s="41">
        <v>2</v>
      </c>
      <c r="M298" s="41">
        <v>10</v>
      </c>
      <c r="N298" s="41">
        <v>49.100000000000001</v>
      </c>
      <c r="O298" s="42">
        <v>1.05</v>
      </c>
      <c r="P298" s="43">
        <f t="shared" si="21"/>
        <v>0.62520000000000009</v>
      </c>
      <c r="Q298" s="43">
        <f t="shared" si="22"/>
        <v>0.72720000000000007</v>
      </c>
      <c r="R298" s="43">
        <f t="shared" si="23"/>
        <v>0.70679999999999998</v>
      </c>
      <c r="S298" s="58">
        <v>625.20000000000005</v>
      </c>
      <c r="T298" s="57">
        <v>727.20000000000005</v>
      </c>
      <c r="U298" s="57">
        <v>706.79999999999995</v>
      </c>
      <c r="Y298">
        <v>0.72720000000000007</v>
      </c>
    </row>
    <row r="299" ht="18.75">
      <c r="A299" s="41" t="s">
        <v>446</v>
      </c>
      <c r="B299" s="40" t="s">
        <v>447</v>
      </c>
      <c r="C299" s="41"/>
      <c r="D299" s="41"/>
      <c r="E299" s="41"/>
      <c r="F299" s="41"/>
      <c r="G299" s="41"/>
      <c r="H299" s="41"/>
      <c r="I299" s="41">
        <v>8</v>
      </c>
      <c r="J299" s="41">
        <v>45</v>
      </c>
      <c r="K299" s="41">
        <v>49.799999999999997</v>
      </c>
      <c r="L299" s="41">
        <v>2</v>
      </c>
      <c r="M299" s="41">
        <v>10</v>
      </c>
      <c r="N299" s="41">
        <v>49.100000000000001</v>
      </c>
      <c r="O299" s="42">
        <v>0.059999999999999998</v>
      </c>
      <c r="P299" s="43">
        <f t="shared" si="21"/>
        <v>0.047399999999999998</v>
      </c>
      <c r="Q299" s="43">
        <f t="shared" si="22"/>
        <v>0.0402</v>
      </c>
      <c r="R299" s="43">
        <f t="shared" si="23"/>
        <v>0.043799999999999999</v>
      </c>
      <c r="S299" s="58">
        <v>47.399999999999999</v>
      </c>
      <c r="T299" s="57">
        <v>40.200000000000003</v>
      </c>
      <c r="U299" s="57">
        <v>43.799999999999997</v>
      </c>
      <c r="Y299">
        <v>0.0402</v>
      </c>
    </row>
    <row r="300" ht="18.75">
      <c r="A300" s="41"/>
      <c r="B300" s="40" t="s">
        <v>448</v>
      </c>
      <c r="C300" s="41"/>
      <c r="D300" s="41"/>
      <c r="E300" s="41"/>
      <c r="F300" s="41"/>
      <c r="G300" s="41"/>
      <c r="H300" s="41"/>
      <c r="I300" s="41">
        <v>8</v>
      </c>
      <c r="J300" s="41">
        <v>45</v>
      </c>
      <c r="K300" s="41">
        <v>49.799999999999997</v>
      </c>
      <c r="L300" s="41">
        <v>2</v>
      </c>
      <c r="M300" s="41">
        <v>10</v>
      </c>
      <c r="N300" s="41">
        <v>49.100000000000001</v>
      </c>
      <c r="O300" s="42">
        <v>2.0299999999999998</v>
      </c>
      <c r="P300" s="43">
        <f t="shared" si="21"/>
        <v>1.1040000000000001</v>
      </c>
      <c r="Q300" s="43">
        <f t="shared" si="22"/>
        <v>1.617</v>
      </c>
      <c r="R300" s="43">
        <f t="shared" si="23"/>
        <v>1.6399999999999999</v>
      </c>
      <c r="S300" s="58">
        <v>1104</v>
      </c>
      <c r="T300" s="57">
        <v>1617</v>
      </c>
      <c r="U300" s="57">
        <v>1640</v>
      </c>
      <c r="Y300">
        <v>1.617</v>
      </c>
    </row>
    <row r="301" ht="18.75">
      <c r="A301" s="41"/>
      <c r="B301" s="40" t="s">
        <v>449</v>
      </c>
      <c r="C301" s="41"/>
      <c r="D301" s="41"/>
      <c r="E301" s="41"/>
      <c r="F301" s="41"/>
      <c r="G301" s="41"/>
      <c r="H301" s="41"/>
      <c r="I301" s="41">
        <v>8</v>
      </c>
      <c r="J301" s="41">
        <v>45</v>
      </c>
      <c r="K301" s="41">
        <v>49.799999999999997</v>
      </c>
      <c r="L301" s="41">
        <v>2</v>
      </c>
      <c r="M301" s="41">
        <v>10</v>
      </c>
      <c r="N301" s="41">
        <v>49.100000000000001</v>
      </c>
      <c r="O301" s="42">
        <v>0.28000000000000003</v>
      </c>
      <c r="P301" s="43">
        <f t="shared" si="21"/>
        <v>0.17280000000000001</v>
      </c>
      <c r="Q301" s="43">
        <f t="shared" si="22"/>
        <v>0.19119999999999998</v>
      </c>
      <c r="R301" s="43">
        <f t="shared" si="23"/>
        <v>0.1928</v>
      </c>
      <c r="S301" s="58">
        <v>172.80000000000001</v>
      </c>
      <c r="T301" s="57">
        <v>191.19999999999999</v>
      </c>
      <c r="U301" s="57">
        <v>192.80000000000001</v>
      </c>
      <c r="Y301">
        <v>0.19119999999999998</v>
      </c>
    </row>
    <row r="302" ht="18.75">
      <c r="A302" s="41"/>
      <c r="B302" s="40" t="s">
        <v>450</v>
      </c>
      <c r="C302" s="41"/>
      <c r="D302" s="41"/>
      <c r="E302" s="41"/>
      <c r="F302" s="41"/>
      <c r="G302" s="41"/>
      <c r="H302" s="41"/>
      <c r="I302" s="41">
        <v>8</v>
      </c>
      <c r="J302" s="41">
        <v>45</v>
      </c>
      <c r="K302" s="41">
        <v>49.799999999999997</v>
      </c>
      <c r="L302" s="41">
        <v>2</v>
      </c>
      <c r="M302" s="41">
        <v>10</v>
      </c>
      <c r="N302" s="41">
        <v>49.100000000000001</v>
      </c>
      <c r="O302" s="42">
        <v>0.25</v>
      </c>
      <c r="P302" s="43">
        <f t="shared" si="21"/>
        <v>0.1736</v>
      </c>
      <c r="Q302" s="43">
        <f t="shared" si="22"/>
        <v>0.1784</v>
      </c>
      <c r="R302" s="43">
        <f t="shared" si="23"/>
        <v>0.18559999999999999</v>
      </c>
      <c r="S302" s="58">
        <v>173.59999999999999</v>
      </c>
      <c r="T302" s="57">
        <v>178.40000000000001</v>
      </c>
      <c r="U302" s="56">
        <v>185.59999999999999</v>
      </c>
      <c r="Y302">
        <v>0.1784</v>
      </c>
    </row>
    <row r="303" ht="18.75">
      <c r="A303" s="41"/>
      <c r="B303" s="40" t="s">
        <v>451</v>
      </c>
      <c r="C303" s="41"/>
      <c r="D303" s="41"/>
      <c r="E303" s="41"/>
      <c r="F303" s="41"/>
      <c r="G303" s="41"/>
      <c r="H303" s="41"/>
      <c r="I303" s="41">
        <v>8</v>
      </c>
      <c r="J303" s="41">
        <v>45</v>
      </c>
      <c r="K303" s="41">
        <v>49.799999999999997</v>
      </c>
      <c r="L303" s="41">
        <v>2</v>
      </c>
      <c r="M303" s="41">
        <v>10</v>
      </c>
      <c r="N303" s="41">
        <v>49.100000000000001</v>
      </c>
      <c r="O303" s="42">
        <v>1.5800000000000001</v>
      </c>
      <c r="P303" s="43">
        <f t="shared" si="21"/>
        <v>1.5529999999999999</v>
      </c>
      <c r="Q303" s="43">
        <f t="shared" si="22"/>
        <v>1.8440000000000001</v>
      </c>
      <c r="R303" s="43">
        <f t="shared" si="23"/>
        <v>1.921</v>
      </c>
      <c r="S303" s="59">
        <v>1553</v>
      </c>
      <c r="T303" s="60">
        <v>1844</v>
      </c>
      <c r="U303" s="45">
        <v>1921</v>
      </c>
      <c r="Y303">
        <v>1.8440000000000001</v>
      </c>
    </row>
    <row r="304" ht="18.75">
      <c r="A304" s="41"/>
      <c r="B304" s="40" t="s">
        <v>452</v>
      </c>
      <c r="C304" s="41"/>
      <c r="D304" s="41"/>
      <c r="E304" s="41"/>
      <c r="F304" s="41"/>
      <c r="G304" s="41"/>
      <c r="H304" s="41"/>
      <c r="I304" s="41">
        <v>8</v>
      </c>
      <c r="J304" s="41">
        <v>45</v>
      </c>
      <c r="K304" s="41">
        <v>49.799999999999997</v>
      </c>
      <c r="L304" s="41">
        <v>2</v>
      </c>
      <c r="M304" s="41">
        <v>10</v>
      </c>
      <c r="N304" s="41">
        <v>49.100000000000001</v>
      </c>
      <c r="O304" s="42">
        <v>0.10000000000000001</v>
      </c>
      <c r="P304" s="43">
        <f t="shared" si="21"/>
        <v>0.024</v>
      </c>
      <c r="Q304" s="43">
        <f t="shared" si="22"/>
        <v>0.10000000000000001</v>
      </c>
      <c r="R304" s="43">
        <f t="shared" si="23"/>
        <v>0.1128</v>
      </c>
      <c r="S304" s="59">
        <v>24</v>
      </c>
      <c r="T304" s="60">
        <v>100</v>
      </c>
      <c r="U304" s="45">
        <v>112.8</v>
      </c>
      <c r="Y304">
        <v>0.10000000000000001</v>
      </c>
    </row>
    <row r="305" ht="18.75">
      <c r="A305" s="41"/>
      <c r="B305" s="40" t="s">
        <v>453</v>
      </c>
      <c r="C305" s="41"/>
      <c r="D305" s="41"/>
      <c r="E305" s="41"/>
      <c r="F305" s="41"/>
      <c r="G305" s="41"/>
      <c r="H305" s="41"/>
      <c r="I305" s="41">
        <v>8</v>
      </c>
      <c r="J305" s="41">
        <v>45</v>
      </c>
      <c r="K305" s="41">
        <v>49.799999999999997</v>
      </c>
      <c r="L305" s="41">
        <v>2</v>
      </c>
      <c r="M305" s="41">
        <v>10</v>
      </c>
      <c r="N305" s="41">
        <v>49.100000000000001</v>
      </c>
      <c r="O305" s="42">
        <v>0.45000000000000001</v>
      </c>
      <c r="P305" s="43">
        <f t="shared" si="21"/>
        <v>0.31560000000000005</v>
      </c>
      <c r="Q305" s="43">
        <f t="shared" si="22"/>
        <v>0.4224</v>
      </c>
      <c r="R305" s="43">
        <f t="shared" si="23"/>
        <v>0.33779999999999999</v>
      </c>
      <c r="S305" s="55">
        <v>315.60000000000002</v>
      </c>
      <c r="T305" s="60">
        <v>422.39999999999998</v>
      </c>
      <c r="U305" s="45">
        <v>337.80000000000001</v>
      </c>
      <c r="Y305">
        <v>0.4224</v>
      </c>
    </row>
    <row r="306" ht="18.75">
      <c r="A306" s="41"/>
      <c r="B306" s="40" t="s">
        <v>454</v>
      </c>
      <c r="C306" s="41"/>
      <c r="D306" s="41"/>
      <c r="E306" s="41"/>
      <c r="F306" s="41"/>
      <c r="G306" s="41"/>
      <c r="H306" s="41"/>
      <c r="I306" s="41">
        <v>8</v>
      </c>
      <c r="J306" s="41">
        <v>45</v>
      </c>
      <c r="K306" s="41">
        <v>49.799999999999997</v>
      </c>
      <c r="L306" s="41">
        <v>2</v>
      </c>
      <c r="M306" s="41">
        <v>10</v>
      </c>
      <c r="N306" s="41">
        <v>49.100000000000001</v>
      </c>
      <c r="O306" s="42">
        <v>0.059999999999999998</v>
      </c>
      <c r="P306" s="43">
        <f t="shared" si="21"/>
        <v>0.025600000000000001</v>
      </c>
      <c r="Q306" s="43">
        <f t="shared" si="22"/>
        <v>0.090400000000000008</v>
      </c>
      <c r="R306" s="43">
        <f t="shared" si="23"/>
        <v>0.071199999999999999</v>
      </c>
      <c r="S306" s="58">
        <v>25.600000000000001</v>
      </c>
      <c r="T306" s="60">
        <v>90.400000000000006</v>
      </c>
      <c r="U306" s="100">
        <v>71.200000000000003</v>
      </c>
      <c r="Y306">
        <v>0.090400000000000008</v>
      </c>
    </row>
    <row r="307" ht="18.75">
      <c r="A307" s="41" t="s">
        <v>455</v>
      </c>
      <c r="B307" s="40" t="s">
        <v>456</v>
      </c>
      <c r="C307" s="41"/>
      <c r="D307" s="41"/>
      <c r="E307" s="41"/>
      <c r="F307" s="41"/>
      <c r="G307" s="41"/>
      <c r="H307" s="41"/>
      <c r="I307" s="41">
        <v>8</v>
      </c>
      <c r="J307" s="41">
        <v>45</v>
      </c>
      <c r="K307" s="41">
        <v>49.799999999999997</v>
      </c>
      <c r="L307" s="41">
        <v>3</v>
      </c>
      <c r="M307" s="41">
        <v>15</v>
      </c>
      <c r="N307" s="41">
        <v>49.100000000000001</v>
      </c>
      <c r="O307" s="42">
        <v>0.65000000000000002</v>
      </c>
      <c r="P307" s="43">
        <f t="shared" si="21"/>
        <v>0.3896</v>
      </c>
      <c r="Q307" s="43">
        <f t="shared" si="22"/>
        <v>0.39679999999999999</v>
      </c>
      <c r="R307" s="43">
        <f t="shared" si="23"/>
        <v>0.44519999999999998</v>
      </c>
      <c r="S307" s="59">
        <v>389.60000000000002</v>
      </c>
      <c r="T307" s="60">
        <v>396.80000000000001</v>
      </c>
      <c r="U307" s="100">
        <v>445.19999999999999</v>
      </c>
      <c r="Y307">
        <v>0.39679999999999999</v>
      </c>
    </row>
    <row r="308" ht="18.75">
      <c r="A308" s="41"/>
      <c r="B308" s="40" t="s">
        <v>457</v>
      </c>
      <c r="C308" s="41"/>
      <c r="D308" s="41"/>
      <c r="E308" s="41"/>
      <c r="F308" s="41"/>
      <c r="G308" s="41"/>
      <c r="H308" s="41"/>
      <c r="I308" s="41">
        <v>8</v>
      </c>
      <c r="J308" s="41">
        <v>45</v>
      </c>
      <c r="K308" s="41">
        <v>49.799999999999997</v>
      </c>
      <c r="L308" s="41">
        <v>3</v>
      </c>
      <c r="M308" s="41">
        <v>15</v>
      </c>
      <c r="N308" s="41">
        <v>49.100000000000001</v>
      </c>
      <c r="O308" s="42">
        <v>0</v>
      </c>
      <c r="P308" s="43">
        <f t="shared" si="21"/>
        <v>0</v>
      </c>
      <c r="Q308" s="43">
        <f t="shared" si="22"/>
        <v>0</v>
      </c>
      <c r="R308" s="43">
        <f t="shared" si="23"/>
        <v>0</v>
      </c>
      <c r="S308" s="79"/>
      <c r="T308" s="80"/>
      <c r="U308" s="103"/>
      <c r="Y308">
        <v>0</v>
      </c>
    </row>
    <row r="309" ht="18.75">
      <c r="A309" s="41"/>
      <c r="B309" s="40" t="s">
        <v>458</v>
      </c>
      <c r="C309" s="41"/>
      <c r="D309" s="41"/>
      <c r="E309" s="41"/>
      <c r="F309" s="41"/>
      <c r="G309" s="41"/>
      <c r="H309" s="41"/>
      <c r="I309" s="41">
        <v>8</v>
      </c>
      <c r="J309" s="41">
        <v>45</v>
      </c>
      <c r="K309" s="41">
        <v>49.799999999999997</v>
      </c>
      <c r="L309" s="41">
        <v>3</v>
      </c>
      <c r="M309" s="41">
        <v>15</v>
      </c>
      <c r="N309" s="41">
        <v>49.100000000000001</v>
      </c>
      <c r="O309" s="42">
        <v>0.01</v>
      </c>
      <c r="P309" s="43">
        <f t="shared" si="21"/>
        <v>0.0207</v>
      </c>
      <c r="Q309" s="43">
        <f t="shared" si="22"/>
        <v>0.015599999999999999</v>
      </c>
      <c r="R309" s="43">
        <f t="shared" si="23"/>
        <v>0.019199999999999998</v>
      </c>
      <c r="S309" s="59">
        <v>20.699999999999999</v>
      </c>
      <c r="T309" s="60">
        <v>15.6</v>
      </c>
      <c r="U309" s="100">
        <v>19.199999999999999</v>
      </c>
      <c r="Y309">
        <v>0.015599999999999999</v>
      </c>
    </row>
    <row r="310" ht="18.75">
      <c r="A310" s="41"/>
      <c r="B310" s="40" t="s">
        <v>459</v>
      </c>
      <c r="C310" s="41"/>
      <c r="D310" s="41"/>
      <c r="E310" s="41"/>
      <c r="F310" s="41"/>
      <c r="G310" s="41"/>
      <c r="H310" s="41"/>
      <c r="I310" s="41">
        <v>8</v>
      </c>
      <c r="J310" s="41">
        <v>45</v>
      </c>
      <c r="K310" s="41">
        <v>49.799999999999997</v>
      </c>
      <c r="L310" s="41">
        <v>3</v>
      </c>
      <c r="M310" s="41">
        <v>15</v>
      </c>
      <c r="N310" s="41">
        <v>49.100000000000001</v>
      </c>
      <c r="O310" s="42">
        <v>0</v>
      </c>
      <c r="P310" s="43">
        <f t="shared" si="21"/>
        <v>-0.00040000000000000002</v>
      </c>
      <c r="Q310" s="43">
        <f t="shared" si="22"/>
        <v>0</v>
      </c>
      <c r="R310" s="43">
        <f t="shared" si="23"/>
        <v>-0.00040000000000000002</v>
      </c>
      <c r="S310" s="59">
        <v>-0.40000000000000002</v>
      </c>
      <c r="T310" s="104"/>
      <c r="U310" s="100">
        <v>-0.40000000000000002</v>
      </c>
      <c r="Y310">
        <v>0</v>
      </c>
    </row>
    <row r="311" ht="18.75">
      <c r="A311" s="41"/>
      <c r="B311" s="40" t="s">
        <v>460</v>
      </c>
      <c r="C311" s="41"/>
      <c r="D311" s="41"/>
      <c r="E311" s="41"/>
      <c r="F311" s="41"/>
      <c r="G311" s="41"/>
      <c r="H311" s="41"/>
      <c r="I311" s="41">
        <v>8</v>
      </c>
      <c r="J311" s="41">
        <v>45</v>
      </c>
      <c r="K311" s="41">
        <v>49.799999999999997</v>
      </c>
      <c r="L311" s="41">
        <v>3</v>
      </c>
      <c r="M311" s="41">
        <v>15</v>
      </c>
      <c r="N311" s="41">
        <v>49.100000000000001</v>
      </c>
      <c r="O311" s="42">
        <v>0.56000000000000005</v>
      </c>
      <c r="P311" s="43">
        <f t="shared" si="21"/>
        <v>0.6552</v>
      </c>
      <c r="Q311" s="43">
        <f t="shared" si="22"/>
        <v>1.4219999999999999</v>
      </c>
      <c r="R311" s="43">
        <f t="shared" si="23"/>
        <v>1.27</v>
      </c>
      <c r="S311" s="58">
        <v>655.20000000000005</v>
      </c>
      <c r="T311" s="65">
        <v>1422</v>
      </c>
      <c r="U311" s="60">
        <v>1270</v>
      </c>
      <c r="Y311">
        <v>1.4219999999999999</v>
      </c>
    </row>
    <row r="312" ht="18.75">
      <c r="A312" s="41"/>
      <c r="B312" s="40" t="s">
        <v>461</v>
      </c>
      <c r="C312" s="41"/>
      <c r="D312" s="41"/>
      <c r="E312" s="41"/>
      <c r="F312" s="41"/>
      <c r="G312" s="41"/>
      <c r="H312" s="41"/>
      <c r="I312" s="41">
        <v>8</v>
      </c>
      <c r="J312" s="41">
        <v>45</v>
      </c>
      <c r="K312" s="41">
        <v>49.799999999999997</v>
      </c>
      <c r="L312" s="41">
        <v>3</v>
      </c>
      <c r="M312" s="41">
        <v>15</v>
      </c>
      <c r="N312" s="41">
        <v>49.100000000000001</v>
      </c>
      <c r="O312" s="42">
        <v>1.6200000000000001</v>
      </c>
      <c r="P312" s="43">
        <f t="shared" si="21"/>
        <v>0.95879999999999999</v>
      </c>
      <c r="Q312" s="43">
        <f t="shared" si="22"/>
        <v>1.2689999999999999</v>
      </c>
      <c r="R312" s="43">
        <f t="shared" si="23"/>
        <v>1.3500000000000001</v>
      </c>
      <c r="S312" s="59">
        <v>958.79999999999995</v>
      </c>
      <c r="T312" s="60">
        <v>1269</v>
      </c>
      <c r="U312" s="57">
        <v>1350</v>
      </c>
      <c r="Y312">
        <v>1.2689999999999999</v>
      </c>
    </row>
    <row r="313" ht="18.75">
      <c r="A313" s="41"/>
      <c r="B313" s="40" t="s">
        <v>462</v>
      </c>
      <c r="C313" s="41"/>
      <c r="D313" s="41"/>
      <c r="E313" s="41"/>
      <c r="F313" s="41"/>
      <c r="G313" s="41"/>
      <c r="H313" s="41"/>
      <c r="I313" s="41">
        <v>8</v>
      </c>
      <c r="J313" s="41">
        <v>45</v>
      </c>
      <c r="K313" s="41">
        <v>49.799999999999997</v>
      </c>
      <c r="L313" s="41">
        <v>3</v>
      </c>
      <c r="M313" s="41">
        <v>15</v>
      </c>
      <c r="N313" s="41">
        <v>49.100000000000001</v>
      </c>
      <c r="O313" s="42">
        <v>0.059999999999999998</v>
      </c>
      <c r="P313" s="43">
        <f t="shared" si="21"/>
        <v>0.039600000000000003</v>
      </c>
      <c r="Q313" s="43">
        <f t="shared" si="22"/>
        <v>0.046399999999999997</v>
      </c>
      <c r="R313" s="43">
        <f t="shared" si="23"/>
        <v>0.046799999999999994</v>
      </c>
      <c r="S313" s="58">
        <v>39.600000000000001</v>
      </c>
      <c r="T313" s="60">
        <v>46.399999999999999</v>
      </c>
      <c r="U313" s="57">
        <v>46.799999999999997</v>
      </c>
      <c r="Y313">
        <v>0.046399999999999997</v>
      </c>
    </row>
    <row r="314" ht="18.75">
      <c r="A314" s="41" t="s">
        <v>463</v>
      </c>
      <c r="B314" s="40" t="s">
        <v>464</v>
      </c>
      <c r="C314" s="41"/>
      <c r="D314" s="41"/>
      <c r="E314" s="41"/>
      <c r="F314" s="41"/>
      <c r="G314" s="41"/>
      <c r="H314" s="41"/>
      <c r="I314" s="41"/>
      <c r="J314" s="41" t="s">
        <v>112</v>
      </c>
      <c r="K314" s="41" t="s">
        <v>112</v>
      </c>
      <c r="L314" s="41">
        <v>4</v>
      </c>
      <c r="M314" s="41">
        <v>20</v>
      </c>
      <c r="N314" s="41">
        <v>49.100000000000001</v>
      </c>
      <c r="O314" s="42">
        <v>1.79</v>
      </c>
      <c r="P314" s="43">
        <f t="shared" si="21"/>
        <v>1.0229999999999999</v>
      </c>
      <c r="Q314" s="43">
        <f t="shared" si="22"/>
        <v>1.911</v>
      </c>
      <c r="R314" s="43">
        <f t="shared" si="23"/>
        <v>1.9850000000000001</v>
      </c>
      <c r="S314" s="44">
        <v>1023</v>
      </c>
      <c r="T314" s="45">
        <v>1911</v>
      </c>
      <c r="U314" s="45">
        <v>1985</v>
      </c>
    </row>
    <row r="315" ht="18.75">
      <c r="A315" s="41"/>
      <c r="B315" s="40" t="s">
        <v>465</v>
      </c>
      <c r="C315" s="41"/>
      <c r="D315" s="41"/>
      <c r="E315" s="41"/>
      <c r="F315" s="41"/>
      <c r="G315" s="41"/>
      <c r="H315" s="41"/>
      <c r="I315" s="41"/>
      <c r="J315" s="41" t="s">
        <v>112</v>
      </c>
      <c r="K315" s="41" t="s">
        <v>112</v>
      </c>
      <c r="L315" s="41">
        <v>4</v>
      </c>
      <c r="M315" s="41">
        <v>20</v>
      </c>
      <c r="N315" s="41">
        <v>49.100000000000001</v>
      </c>
      <c r="O315" s="42">
        <v>2.7999999999999998</v>
      </c>
      <c r="P315" s="43">
        <f t="shared" si="21"/>
        <v>1.2849999999999999</v>
      </c>
      <c r="Q315" s="43">
        <f t="shared" si="22"/>
        <v>2.1829999999999998</v>
      </c>
      <c r="R315" s="43">
        <f t="shared" si="23"/>
        <v>2.3210000000000002</v>
      </c>
      <c r="S315" s="59">
        <v>1285</v>
      </c>
      <c r="T315" s="60">
        <v>2183</v>
      </c>
      <c r="U315" s="60">
        <v>2321</v>
      </c>
    </row>
    <row r="316" ht="18.75">
      <c r="A316" s="41"/>
      <c r="B316" s="40" t="s">
        <v>466</v>
      </c>
      <c r="C316" s="41"/>
      <c r="D316" s="41"/>
      <c r="E316" s="41"/>
      <c r="F316" s="41"/>
      <c r="G316" s="41"/>
      <c r="H316" s="41"/>
      <c r="I316" s="41"/>
      <c r="J316" s="41" t="s">
        <v>112</v>
      </c>
      <c r="K316" s="41" t="s">
        <v>112</v>
      </c>
      <c r="L316" s="41">
        <v>4</v>
      </c>
      <c r="M316" s="41">
        <v>20</v>
      </c>
      <c r="N316" s="41">
        <v>49.100000000000001</v>
      </c>
      <c r="O316" s="42">
        <v>1.73</v>
      </c>
      <c r="P316" s="43">
        <f t="shared" si="21"/>
        <v>0</v>
      </c>
      <c r="Q316" s="43">
        <f t="shared" si="22"/>
        <v>0</v>
      </c>
      <c r="R316" s="43">
        <f t="shared" si="23"/>
        <v>0</v>
      </c>
      <c r="S316" s="88"/>
      <c r="T316" s="80"/>
      <c r="U316" s="80"/>
    </row>
    <row r="317" ht="18.75">
      <c r="A317" s="41"/>
      <c r="B317" s="40" t="s">
        <v>467</v>
      </c>
      <c r="C317" s="41"/>
      <c r="D317" s="41"/>
      <c r="E317" s="41"/>
      <c r="F317" s="41"/>
      <c r="G317" s="41"/>
      <c r="H317" s="41"/>
      <c r="I317" s="41"/>
      <c r="J317" s="41" t="s">
        <v>112</v>
      </c>
      <c r="K317" s="41" t="s">
        <v>112</v>
      </c>
      <c r="L317" s="41">
        <v>4</v>
      </c>
      <c r="M317" s="41">
        <v>20</v>
      </c>
      <c r="N317" s="41">
        <v>49.100000000000001</v>
      </c>
      <c r="O317" s="42">
        <v>0.96999999999999997</v>
      </c>
      <c r="P317" s="43">
        <f t="shared" si="21"/>
        <v>1.0069999999999999</v>
      </c>
      <c r="Q317" s="43">
        <f t="shared" si="22"/>
        <v>1.1339999999999999</v>
      </c>
      <c r="R317" s="43">
        <f t="shared" si="23"/>
        <v>1.0960000000000001</v>
      </c>
      <c r="S317" s="55">
        <v>1007</v>
      </c>
      <c r="T317" s="57">
        <v>1134</v>
      </c>
      <c r="U317" s="57">
        <v>1096</v>
      </c>
    </row>
    <row r="318" ht="18.75">
      <c r="A318" s="41"/>
      <c r="B318" s="40" t="s">
        <v>468</v>
      </c>
      <c r="C318" s="41"/>
      <c r="D318" s="41"/>
      <c r="E318" s="41"/>
      <c r="F318" s="41"/>
      <c r="G318" s="41"/>
      <c r="H318" s="41"/>
      <c r="I318" s="41"/>
      <c r="J318" s="41" t="s">
        <v>112</v>
      </c>
      <c r="K318" s="41" t="s">
        <v>112</v>
      </c>
      <c r="L318" s="41">
        <v>4</v>
      </c>
      <c r="M318" s="41">
        <v>20</v>
      </c>
      <c r="N318" s="41">
        <v>49.100000000000001</v>
      </c>
      <c r="O318" s="42">
        <v>0.81999999999999995</v>
      </c>
      <c r="P318" s="43">
        <f t="shared" si="21"/>
        <v>1.9359999999999999</v>
      </c>
      <c r="Q318" s="43">
        <f t="shared" si="22"/>
        <v>3.1840000000000002</v>
      </c>
      <c r="R318" s="43">
        <f t="shared" si="23"/>
        <v>2.5710000000000002</v>
      </c>
      <c r="S318" s="58">
        <v>1936</v>
      </c>
      <c r="T318" s="57">
        <v>3184</v>
      </c>
      <c r="U318" s="57">
        <v>2571</v>
      </c>
    </row>
    <row r="319" ht="18.75">
      <c r="A319" s="41"/>
      <c r="B319" s="40" t="s">
        <v>469</v>
      </c>
      <c r="C319" s="41"/>
      <c r="D319" s="41"/>
      <c r="E319" s="41"/>
      <c r="F319" s="41"/>
      <c r="G319" s="41"/>
      <c r="H319" s="41"/>
      <c r="I319" s="41"/>
      <c r="J319" s="41" t="s">
        <v>112</v>
      </c>
      <c r="K319" s="41" t="s">
        <v>112</v>
      </c>
      <c r="L319" s="41">
        <v>4</v>
      </c>
      <c r="M319" s="41">
        <v>20</v>
      </c>
      <c r="N319" s="41">
        <v>49.100000000000001</v>
      </c>
      <c r="O319" s="42">
        <v>0.25</v>
      </c>
      <c r="P319" s="43">
        <f t="shared" si="21"/>
        <v>0.13175999999999999</v>
      </c>
      <c r="Q319" s="43">
        <f t="shared" si="22"/>
        <v>0.31392000000000003</v>
      </c>
      <c r="R319" s="43">
        <f t="shared" si="23"/>
        <v>0.23039999999999999</v>
      </c>
      <c r="S319" s="58">
        <v>131.75999999999999</v>
      </c>
      <c r="T319" s="57">
        <v>313.92000000000002</v>
      </c>
      <c r="U319" s="57">
        <v>230.40000000000001</v>
      </c>
    </row>
    <row r="320" ht="18.75">
      <c r="A320" s="41"/>
      <c r="B320" s="40" t="s">
        <v>470</v>
      </c>
      <c r="C320" s="41"/>
      <c r="D320" s="41"/>
      <c r="E320" s="41"/>
      <c r="F320" s="41"/>
      <c r="G320" s="41"/>
      <c r="H320" s="41"/>
      <c r="I320" s="41"/>
      <c r="J320" s="41" t="s">
        <v>112</v>
      </c>
      <c r="K320" s="41" t="s">
        <v>112</v>
      </c>
      <c r="L320" s="41">
        <v>4</v>
      </c>
      <c r="M320" s="41">
        <v>20</v>
      </c>
      <c r="N320" s="41">
        <v>49.100000000000001</v>
      </c>
      <c r="O320" s="42">
        <v>1.22</v>
      </c>
      <c r="P320" s="43">
        <f t="shared" si="21"/>
        <v>0.63167999999999991</v>
      </c>
      <c r="Q320" s="43">
        <f t="shared" si="22"/>
        <v>1.4470000000000001</v>
      </c>
      <c r="R320" s="43">
        <f t="shared" si="23"/>
        <v>1.2749999999999999</v>
      </c>
      <c r="S320" s="58">
        <v>631.67999999999995</v>
      </c>
      <c r="T320" s="57">
        <v>1447</v>
      </c>
      <c r="U320" s="57">
        <v>1275</v>
      </c>
    </row>
    <row r="321" ht="18.75">
      <c r="A321" s="41"/>
      <c r="B321" s="40" t="s">
        <v>471</v>
      </c>
      <c r="C321" s="41"/>
      <c r="D321" s="41"/>
      <c r="E321" s="41"/>
      <c r="F321" s="41"/>
      <c r="G321" s="41"/>
      <c r="H321" s="41"/>
      <c r="I321" s="41"/>
      <c r="J321" s="41" t="s">
        <v>112</v>
      </c>
      <c r="K321" s="41" t="s">
        <v>112</v>
      </c>
      <c r="L321" s="41">
        <v>4</v>
      </c>
      <c r="M321" s="41">
        <v>20</v>
      </c>
      <c r="N321" s="41">
        <v>49.100000000000001</v>
      </c>
      <c r="O321" s="42">
        <v>1.3400000000000001</v>
      </c>
      <c r="P321" s="43">
        <f t="shared" si="21"/>
        <v>0.60672000000000004</v>
      </c>
      <c r="Q321" s="43">
        <f t="shared" si="22"/>
        <v>1.143</v>
      </c>
      <c r="R321" s="43">
        <f t="shared" si="23"/>
        <v>1.1599999999999999</v>
      </c>
      <c r="S321" s="58">
        <v>606.72000000000003</v>
      </c>
      <c r="T321" s="57">
        <v>1143</v>
      </c>
      <c r="U321" s="57">
        <v>1160</v>
      </c>
    </row>
    <row r="322" ht="18.75">
      <c r="A322" s="41"/>
      <c r="B322" s="40" t="s">
        <v>472</v>
      </c>
      <c r="C322" s="41"/>
      <c r="D322" s="41"/>
      <c r="E322" s="41"/>
      <c r="F322" s="41"/>
      <c r="G322" s="41"/>
      <c r="H322" s="41"/>
      <c r="I322" s="41"/>
      <c r="J322" s="41" t="s">
        <v>112</v>
      </c>
      <c r="K322" s="41" t="s">
        <v>112</v>
      </c>
      <c r="L322" s="41">
        <v>4</v>
      </c>
      <c r="M322" s="41">
        <v>20</v>
      </c>
      <c r="N322" s="41">
        <v>49.100000000000001</v>
      </c>
      <c r="O322" s="42">
        <v>1.05</v>
      </c>
      <c r="P322" s="43">
        <f t="shared" si="21"/>
        <v>0.018720000000000001</v>
      </c>
      <c r="Q322" s="43">
        <f t="shared" si="22"/>
        <v>0.0252</v>
      </c>
      <c r="R322" s="43">
        <f t="shared" si="23"/>
        <v>0.06336</v>
      </c>
      <c r="S322" s="58">
        <v>18.719999999999999</v>
      </c>
      <c r="T322" s="57">
        <v>25.199999999999999</v>
      </c>
      <c r="U322" s="57">
        <v>63.359999999999999</v>
      </c>
    </row>
    <row r="323" ht="18.75">
      <c r="A323" s="41"/>
      <c r="B323" s="40" t="s">
        <v>473</v>
      </c>
      <c r="C323" s="41"/>
      <c r="D323" s="41"/>
      <c r="E323" s="41"/>
      <c r="F323" s="41"/>
      <c r="G323" s="41"/>
      <c r="H323" s="41"/>
      <c r="I323" s="41"/>
      <c r="J323" s="41" t="s">
        <v>112</v>
      </c>
      <c r="K323" s="41" t="s">
        <v>112</v>
      </c>
      <c r="L323" s="41">
        <v>4</v>
      </c>
      <c r="M323" s="41">
        <v>20</v>
      </c>
      <c r="N323" s="41">
        <v>49.100000000000001</v>
      </c>
      <c r="O323" s="42">
        <v>0.22</v>
      </c>
      <c r="P323" s="43">
        <f t="shared" si="21"/>
        <v>0.03168</v>
      </c>
      <c r="Q323" s="43">
        <f t="shared" si="22"/>
        <v>0.13463999999999998</v>
      </c>
      <c r="R323" s="43">
        <f t="shared" si="23"/>
        <v>0.14255999999999999</v>
      </c>
      <c r="S323" s="58">
        <v>31.68</v>
      </c>
      <c r="T323" s="57">
        <v>134.63999999999999</v>
      </c>
      <c r="U323" s="57">
        <v>142.56</v>
      </c>
    </row>
    <row r="324" ht="18.75">
      <c r="A324" s="41"/>
      <c r="B324" s="40" t="s">
        <v>474</v>
      </c>
      <c r="C324" s="41"/>
      <c r="D324" s="41"/>
      <c r="E324" s="41"/>
      <c r="F324" s="41"/>
      <c r="G324" s="41"/>
      <c r="H324" s="41"/>
      <c r="I324" s="41"/>
      <c r="J324" s="41" t="s">
        <v>112</v>
      </c>
      <c r="K324" s="41" t="s">
        <v>112</v>
      </c>
      <c r="L324" s="41">
        <v>4</v>
      </c>
      <c r="M324" s="41">
        <v>20</v>
      </c>
      <c r="N324" s="41">
        <v>49.100000000000001</v>
      </c>
      <c r="O324" s="42">
        <v>0</v>
      </c>
      <c r="P324" s="43">
        <f t="shared" si="21"/>
        <v>-0.00047999999999999996</v>
      </c>
      <c r="Q324" s="43">
        <f t="shared" si="22"/>
        <v>-0.00047999999999999996</v>
      </c>
      <c r="R324" s="43">
        <f t="shared" si="23"/>
        <v>0</v>
      </c>
      <c r="S324" s="58">
        <v>-0.47999999999999998</v>
      </c>
      <c r="T324" s="57">
        <v>-0.47999999999999998</v>
      </c>
      <c r="U324" s="85"/>
    </row>
    <row r="325" ht="18.75">
      <c r="A325" s="41"/>
      <c r="B325" s="40" t="s">
        <v>475</v>
      </c>
      <c r="C325" s="41"/>
      <c r="D325" s="41"/>
      <c r="E325" s="41"/>
      <c r="F325" s="41"/>
      <c r="G325" s="41"/>
      <c r="H325" s="41"/>
      <c r="I325" s="41"/>
      <c r="J325" s="41" t="s">
        <v>112</v>
      </c>
      <c r="K325" s="41" t="s">
        <v>112</v>
      </c>
      <c r="L325" s="41">
        <v>4</v>
      </c>
      <c r="M325" s="41">
        <v>20</v>
      </c>
      <c r="N325" s="41">
        <v>49.100000000000001</v>
      </c>
      <c r="O325" s="42">
        <v>0.050000000000000003</v>
      </c>
      <c r="P325" s="43">
        <f t="shared" si="21"/>
        <v>0.036479999999999999</v>
      </c>
      <c r="Q325" s="43">
        <f t="shared" si="22"/>
        <v>0.051360000000000003</v>
      </c>
      <c r="R325" s="43">
        <f t="shared" si="23"/>
        <v>0.072959999999999997</v>
      </c>
      <c r="S325" s="58">
        <v>36.479999999999997</v>
      </c>
      <c r="T325" s="57">
        <v>51.359999999999999</v>
      </c>
      <c r="U325" s="57">
        <v>72.959999999999994</v>
      </c>
    </row>
    <row r="326" ht="18.75">
      <c r="A326" s="41"/>
      <c r="B326" s="40" t="s">
        <v>476</v>
      </c>
      <c r="C326" s="41"/>
      <c r="D326" s="41"/>
      <c r="E326" s="41"/>
      <c r="F326" s="41"/>
      <c r="G326" s="41"/>
      <c r="H326" s="41"/>
      <c r="I326" s="41"/>
      <c r="J326" s="41" t="s">
        <v>112</v>
      </c>
      <c r="K326" s="41" t="s">
        <v>112</v>
      </c>
      <c r="L326" s="41">
        <v>4</v>
      </c>
      <c r="M326" s="41">
        <v>20</v>
      </c>
      <c r="N326" s="41">
        <v>49.100000000000001</v>
      </c>
      <c r="O326" s="42">
        <v>1.95</v>
      </c>
      <c r="P326" s="43">
        <f t="shared" si="21"/>
        <v>0.90095999999999998</v>
      </c>
      <c r="Q326" s="43">
        <f t="shared" si="22"/>
        <v>1.7230000000000001</v>
      </c>
      <c r="R326" s="43">
        <f t="shared" si="23"/>
        <v>1.8240000000000001</v>
      </c>
      <c r="S326" s="58">
        <v>900.96000000000004</v>
      </c>
      <c r="T326" s="57">
        <v>1723</v>
      </c>
      <c r="U326" s="57">
        <v>1824</v>
      </c>
    </row>
    <row r="327" ht="18.75">
      <c r="A327" s="41"/>
      <c r="B327" s="40" t="s">
        <v>477</v>
      </c>
      <c r="C327" s="41"/>
      <c r="D327" s="41"/>
      <c r="E327" s="41"/>
      <c r="F327" s="41"/>
      <c r="G327" s="41"/>
      <c r="H327" s="41"/>
      <c r="I327" s="41"/>
      <c r="J327" s="41" t="s">
        <v>112</v>
      </c>
      <c r="K327" s="41" t="s">
        <v>112</v>
      </c>
      <c r="L327" s="41">
        <v>4</v>
      </c>
      <c r="M327" s="41">
        <v>20</v>
      </c>
      <c r="N327" s="41">
        <v>49.100000000000001</v>
      </c>
      <c r="O327" s="42">
        <v>0.23999999999999999</v>
      </c>
      <c r="P327" s="43">
        <f t="shared" si="21"/>
        <v>0.18719999999999998</v>
      </c>
      <c r="Q327" s="43">
        <f t="shared" si="22"/>
        <v>0.25680000000000003</v>
      </c>
      <c r="R327" s="43">
        <f t="shared" si="23"/>
        <v>0.25140000000000001</v>
      </c>
      <c r="S327" s="58">
        <v>187.19999999999999</v>
      </c>
      <c r="T327" s="56">
        <v>256.80000000000001</v>
      </c>
      <c r="U327" s="56">
        <v>251.40000000000001</v>
      </c>
    </row>
    <row r="328" ht="18.75">
      <c r="A328" s="41"/>
      <c r="B328" s="40" t="s">
        <v>478</v>
      </c>
      <c r="C328" s="41"/>
      <c r="D328" s="41"/>
      <c r="E328" s="41"/>
      <c r="F328" s="41"/>
      <c r="G328" s="41"/>
      <c r="H328" s="41"/>
      <c r="I328" s="41"/>
      <c r="J328" s="41" t="s">
        <v>112</v>
      </c>
      <c r="K328" s="41" t="s">
        <v>112</v>
      </c>
      <c r="L328" s="41">
        <v>4</v>
      </c>
      <c r="M328" s="41">
        <v>20</v>
      </c>
      <c r="N328" s="41">
        <v>49.100000000000001</v>
      </c>
      <c r="O328" s="42">
        <v>0.75</v>
      </c>
      <c r="P328" s="43">
        <f t="shared" si="21"/>
        <v>0.5484</v>
      </c>
      <c r="Q328" s="43">
        <f t="shared" si="22"/>
        <v>0.79559999999999997</v>
      </c>
      <c r="R328" s="43">
        <f t="shared" si="23"/>
        <v>0.98280000000000001</v>
      </c>
      <c r="S328" s="55">
        <v>548.39999999999998</v>
      </c>
      <c r="T328" s="56">
        <v>795.60000000000002</v>
      </c>
      <c r="U328" s="57">
        <v>982.79999999999995</v>
      </c>
    </row>
    <row r="329" ht="18.75">
      <c r="A329" s="41"/>
      <c r="B329" s="40" t="s">
        <v>479</v>
      </c>
      <c r="C329" s="41"/>
      <c r="D329" s="41"/>
      <c r="E329" s="41"/>
      <c r="F329" s="41"/>
      <c r="G329" s="41"/>
      <c r="H329" s="41"/>
      <c r="I329" s="41"/>
      <c r="J329" s="41" t="s">
        <v>112</v>
      </c>
      <c r="K329" s="41" t="s">
        <v>112</v>
      </c>
      <c r="L329" s="41">
        <v>4</v>
      </c>
      <c r="M329" s="41">
        <v>20</v>
      </c>
      <c r="N329" s="41">
        <v>49.100000000000001</v>
      </c>
      <c r="O329" s="42">
        <v>0.23999999999999999</v>
      </c>
      <c r="P329" s="43">
        <f t="shared" si="21"/>
        <v>0.044999999999999998</v>
      </c>
      <c r="Q329" s="43">
        <f t="shared" si="22"/>
        <v>0.074400000000000008</v>
      </c>
      <c r="R329" s="43">
        <f t="shared" si="23"/>
        <v>0.086999999999999994</v>
      </c>
      <c r="S329" s="44">
        <v>45</v>
      </c>
      <c r="T329" s="45">
        <v>74.400000000000006</v>
      </c>
      <c r="U329" s="45">
        <v>87</v>
      </c>
    </row>
    <row r="330" ht="18.75">
      <c r="A330" s="41"/>
      <c r="B330" s="40" t="s">
        <v>480</v>
      </c>
      <c r="C330" s="41"/>
      <c r="D330" s="41"/>
      <c r="E330" s="41"/>
      <c r="F330" s="41"/>
      <c r="G330" s="41"/>
      <c r="H330" s="41"/>
      <c r="I330" s="41"/>
      <c r="J330" s="41" t="s">
        <v>112</v>
      </c>
      <c r="K330" s="41" t="s">
        <v>112</v>
      </c>
      <c r="L330" s="41">
        <v>4</v>
      </c>
      <c r="M330" s="41">
        <v>20</v>
      </c>
      <c r="N330" s="41">
        <v>49.100000000000001</v>
      </c>
      <c r="O330" s="42">
        <v>0</v>
      </c>
      <c r="P330" s="43">
        <f t="shared" si="21"/>
        <v>-0.00059999999999999995</v>
      </c>
      <c r="Q330" s="43">
        <f t="shared" si="22"/>
        <v>0</v>
      </c>
      <c r="R330" s="43">
        <f t="shared" si="23"/>
        <v>-0.00059999999999999995</v>
      </c>
      <c r="S330" s="59">
        <v>-0.59999999999999998</v>
      </c>
      <c r="T330" s="104"/>
      <c r="U330" s="57">
        <v>-0.59999999999999998</v>
      </c>
    </row>
    <row r="331" ht="18.75">
      <c r="A331" s="41"/>
      <c r="B331" s="40" t="s">
        <v>481</v>
      </c>
      <c r="C331" s="41"/>
      <c r="D331" s="41"/>
      <c r="E331" s="41"/>
      <c r="F331" s="41"/>
      <c r="G331" s="41"/>
      <c r="H331" s="41"/>
      <c r="I331" s="41"/>
      <c r="J331" s="41" t="s">
        <v>112</v>
      </c>
      <c r="K331" s="41" t="s">
        <v>112</v>
      </c>
      <c r="L331" s="41">
        <v>4</v>
      </c>
      <c r="M331" s="41">
        <v>20</v>
      </c>
      <c r="N331" s="41">
        <v>49.100000000000001</v>
      </c>
      <c r="O331" s="42">
        <v>0.28000000000000003</v>
      </c>
      <c r="P331" s="43">
        <f t="shared" si="21"/>
        <v>0</v>
      </c>
      <c r="Q331" s="43">
        <f t="shared" si="22"/>
        <v>-0.0011999999999999999</v>
      </c>
      <c r="R331" s="43">
        <f t="shared" si="23"/>
        <v>0</v>
      </c>
      <c r="S331" s="73"/>
      <c r="T331" s="57">
        <v>-1.2</v>
      </c>
      <c r="U331" s="74"/>
    </row>
    <row r="332" ht="18.75">
      <c r="A332" s="41" t="s">
        <v>369</v>
      </c>
      <c r="B332" s="40" t="s">
        <v>482</v>
      </c>
      <c r="C332" s="41"/>
      <c r="D332" s="41"/>
      <c r="E332" s="41"/>
      <c r="F332" s="41"/>
      <c r="G332" s="41"/>
      <c r="H332" s="41"/>
      <c r="I332" s="41">
        <v>5</v>
      </c>
      <c r="J332" s="41">
        <v>30</v>
      </c>
      <c r="K332" s="41">
        <v>49.799999999999997</v>
      </c>
      <c r="L332" s="41">
        <v>4</v>
      </c>
      <c r="M332" s="41">
        <v>20</v>
      </c>
      <c r="N332" s="41">
        <v>49.100000000000001</v>
      </c>
      <c r="O332" s="42">
        <v>0.10000000000000001</v>
      </c>
      <c r="P332" s="43">
        <f t="shared" si="21"/>
        <v>0.0189</v>
      </c>
      <c r="Q332" s="43">
        <f t="shared" si="22"/>
        <v>0.0189</v>
      </c>
      <c r="R332" s="43">
        <f t="shared" si="23"/>
        <v>0.021000000000000001</v>
      </c>
      <c r="S332" s="58">
        <v>18.899999999999999</v>
      </c>
      <c r="T332" s="57">
        <v>18.899999999999999</v>
      </c>
      <c r="U332" s="57">
        <v>21</v>
      </c>
      <c r="Y332">
        <v>0.0189</v>
      </c>
    </row>
    <row r="333" ht="18.75">
      <c r="A333" s="41"/>
      <c r="B333" s="40" t="s">
        <v>483</v>
      </c>
      <c r="C333" s="41"/>
      <c r="D333" s="41"/>
      <c r="E333" s="41"/>
      <c r="F333" s="41"/>
      <c r="G333" s="41"/>
      <c r="H333" s="41"/>
      <c r="I333" s="41">
        <v>5</v>
      </c>
      <c r="J333" s="41">
        <v>30</v>
      </c>
      <c r="K333" s="41">
        <v>49.799999999999997</v>
      </c>
      <c r="L333" s="41">
        <v>4</v>
      </c>
      <c r="M333" s="41">
        <v>20</v>
      </c>
      <c r="N333" s="41">
        <v>49.100000000000001</v>
      </c>
      <c r="O333" s="42">
        <v>0</v>
      </c>
      <c r="P333" s="43">
        <f t="shared" si="21"/>
        <v>-0.0021000000000000003</v>
      </c>
      <c r="Q333" s="43">
        <f t="shared" si="22"/>
        <v>-0.0021000000000000003</v>
      </c>
      <c r="R333" s="43">
        <f t="shared" si="23"/>
        <v>-0.0021000000000000003</v>
      </c>
      <c r="S333" s="58">
        <v>-2.1000000000000001</v>
      </c>
      <c r="T333" s="57">
        <v>-2.1000000000000001</v>
      </c>
      <c r="U333" s="57">
        <v>-2.1000000000000001</v>
      </c>
      <c r="Y333">
        <v>-0.0021000000000000003</v>
      </c>
    </row>
    <row r="334" ht="18.75">
      <c r="A334" s="41" t="s">
        <v>240</v>
      </c>
      <c r="B334" s="40" t="s">
        <v>484</v>
      </c>
      <c r="C334" s="41"/>
      <c r="D334" s="41"/>
      <c r="E334" s="41"/>
      <c r="F334" s="41"/>
      <c r="G334" s="41"/>
      <c r="H334" s="41"/>
      <c r="I334" s="41">
        <v>11</v>
      </c>
      <c r="J334" s="41">
        <v>60</v>
      </c>
      <c r="K334" s="41">
        <v>49.799999999999997</v>
      </c>
      <c r="L334" s="41">
        <v>5</v>
      </c>
      <c r="M334" s="41">
        <v>25</v>
      </c>
      <c r="N334" s="41">
        <v>49.100000000000001</v>
      </c>
      <c r="O334" s="42">
        <v>2.0499999999999998</v>
      </c>
      <c r="P334" s="43">
        <f t="shared" si="21"/>
        <v>2.8490000000000002</v>
      </c>
      <c r="Q334" s="43">
        <f t="shared" si="22"/>
        <v>3.0739999999999998</v>
      </c>
      <c r="R334" s="43">
        <f t="shared" si="23"/>
        <v>3.2690000000000001</v>
      </c>
      <c r="S334" s="58">
        <v>2849</v>
      </c>
      <c r="T334" s="56">
        <v>3074</v>
      </c>
      <c r="U334" s="56">
        <v>3269</v>
      </c>
      <c r="Y334">
        <v>3.0739999999999998</v>
      </c>
    </row>
    <row r="335" ht="18.75">
      <c r="A335" s="41"/>
      <c r="B335" s="40" t="s">
        <v>485</v>
      </c>
      <c r="C335" s="41"/>
      <c r="D335" s="41"/>
      <c r="E335" s="41"/>
      <c r="F335" s="41"/>
      <c r="G335" s="41"/>
      <c r="H335" s="41"/>
      <c r="I335" s="41">
        <v>11</v>
      </c>
      <c r="J335" s="41">
        <v>60</v>
      </c>
      <c r="K335" s="41">
        <v>49.799999999999997</v>
      </c>
      <c r="L335" s="41">
        <v>5</v>
      </c>
      <c r="M335" s="41">
        <v>25</v>
      </c>
      <c r="N335" s="41">
        <v>49.100000000000001</v>
      </c>
      <c r="O335" s="42">
        <v>6.4400000000000004</v>
      </c>
      <c r="P335" s="43">
        <f t="shared" si="21"/>
        <v>3.931</v>
      </c>
      <c r="Q335" s="43">
        <f t="shared" si="22"/>
        <v>5.5940000000000003</v>
      </c>
      <c r="R335" s="43">
        <f t="shared" si="23"/>
        <v>5.8040000000000003</v>
      </c>
      <c r="S335" s="59">
        <v>3931</v>
      </c>
      <c r="T335" s="60">
        <v>5594</v>
      </c>
      <c r="U335" s="56">
        <v>5804</v>
      </c>
      <c r="Y335">
        <v>5.5940000000000003</v>
      </c>
    </row>
    <row r="336" ht="18.75">
      <c r="A336" s="41"/>
      <c r="B336" s="40" t="s">
        <v>486</v>
      </c>
      <c r="C336" s="41"/>
      <c r="D336" s="41"/>
      <c r="E336" s="41"/>
      <c r="F336" s="41"/>
      <c r="G336" s="41"/>
      <c r="H336" s="41"/>
      <c r="I336" s="41">
        <v>11</v>
      </c>
      <c r="J336" s="41">
        <v>60</v>
      </c>
      <c r="K336" s="41">
        <v>49.799999999999997</v>
      </c>
      <c r="L336" s="41">
        <v>5</v>
      </c>
      <c r="M336" s="41">
        <v>25</v>
      </c>
      <c r="N336" s="41">
        <v>49.100000000000001</v>
      </c>
      <c r="O336" s="42">
        <v>6.1200000000000001</v>
      </c>
      <c r="P336" s="43">
        <f t="shared" si="21"/>
        <v>4.8179999999999996</v>
      </c>
      <c r="Q336" s="43">
        <f t="shared" si="22"/>
        <v>6.9859999999999998</v>
      </c>
      <c r="R336" s="43">
        <f t="shared" si="23"/>
        <v>7.2850000000000001</v>
      </c>
      <c r="S336" s="59">
        <v>4818</v>
      </c>
      <c r="T336" s="60">
        <v>6986</v>
      </c>
      <c r="U336" s="60">
        <v>7285</v>
      </c>
      <c r="Y336">
        <v>6.9859999999999998</v>
      </c>
    </row>
    <row r="337" ht="18.75">
      <c r="A337" s="41"/>
      <c r="B337" s="40" t="s">
        <v>487</v>
      </c>
      <c r="C337" s="41"/>
      <c r="D337" s="41"/>
      <c r="E337" s="41"/>
      <c r="F337" s="41"/>
      <c r="G337" s="41"/>
      <c r="H337" s="41"/>
      <c r="I337" s="41">
        <v>11</v>
      </c>
      <c r="J337" s="41">
        <v>60</v>
      </c>
      <c r="K337" s="41">
        <v>49.799999999999997</v>
      </c>
      <c r="L337" s="41">
        <v>5</v>
      </c>
      <c r="M337" s="41">
        <v>25</v>
      </c>
      <c r="N337" s="41">
        <v>49.100000000000001</v>
      </c>
      <c r="O337" s="42">
        <v>0.70999999999999996</v>
      </c>
      <c r="P337" s="43">
        <f t="shared" si="21"/>
        <v>0.43260000000000004</v>
      </c>
      <c r="Q337" s="43">
        <f t="shared" si="22"/>
        <v>0.76090000000000002</v>
      </c>
      <c r="R337" s="43">
        <f t="shared" si="23"/>
        <v>0.56840000000000002</v>
      </c>
      <c r="S337" s="59">
        <v>432.60000000000002</v>
      </c>
      <c r="T337" s="60">
        <v>760.89999999999998</v>
      </c>
      <c r="U337" s="60">
        <v>568.39999999999998</v>
      </c>
      <c r="Y337">
        <v>0.76090000000000002</v>
      </c>
    </row>
    <row r="338" ht="18.75">
      <c r="A338" s="105" t="s">
        <v>488</v>
      </c>
      <c r="B338" s="40" t="s">
        <v>489</v>
      </c>
      <c r="C338" s="41"/>
      <c r="D338" s="41"/>
      <c r="E338" s="41"/>
      <c r="F338" s="41"/>
      <c r="G338" s="41"/>
      <c r="H338" s="41"/>
      <c r="I338" s="41">
        <v>10</v>
      </c>
      <c r="J338" s="41">
        <v>55</v>
      </c>
      <c r="K338" s="41">
        <v>49.799999999999997</v>
      </c>
      <c r="L338" s="41">
        <v>6</v>
      </c>
      <c r="M338" s="41">
        <v>30</v>
      </c>
      <c r="N338" s="41">
        <v>49.100000000000001</v>
      </c>
      <c r="O338" s="42">
        <v>2.2000000000000002</v>
      </c>
      <c r="P338" s="43">
        <f t="shared" si="21"/>
        <v>1.7190000000000001</v>
      </c>
      <c r="Q338" s="43">
        <f t="shared" si="22"/>
        <v>2.1850000000000001</v>
      </c>
      <c r="R338" s="43">
        <f t="shared" si="23"/>
        <v>2.214</v>
      </c>
      <c r="S338" s="59">
        <v>1719</v>
      </c>
      <c r="T338" s="60">
        <v>2185</v>
      </c>
      <c r="U338" s="60">
        <v>2214</v>
      </c>
      <c r="Y338">
        <v>2.1850000000000001</v>
      </c>
    </row>
    <row r="339" ht="18.75">
      <c r="A339" s="105"/>
      <c r="B339" s="40" t="s">
        <v>490</v>
      </c>
      <c r="C339" s="41"/>
      <c r="D339" s="41"/>
      <c r="E339" s="41"/>
      <c r="F339" s="41"/>
      <c r="G339" s="41"/>
      <c r="H339" s="41"/>
      <c r="I339" s="41">
        <v>10</v>
      </c>
      <c r="J339" s="41">
        <v>55</v>
      </c>
      <c r="K339" s="41">
        <v>49.799999999999997</v>
      </c>
      <c r="L339" s="41">
        <v>6</v>
      </c>
      <c r="M339" s="41">
        <v>30</v>
      </c>
      <c r="N339" s="41">
        <v>49.100000000000001</v>
      </c>
      <c r="O339" s="42">
        <v>2.2999999999999998</v>
      </c>
      <c r="P339" s="43">
        <f t="shared" si="21"/>
        <v>3.5329999999999999</v>
      </c>
      <c r="Q339" s="43">
        <f t="shared" si="22"/>
        <v>4.056</v>
      </c>
      <c r="R339" s="43">
        <f t="shared" si="23"/>
        <v>4.1159999999999997</v>
      </c>
      <c r="S339" s="58">
        <v>3533</v>
      </c>
      <c r="T339" s="60">
        <v>4056</v>
      </c>
      <c r="U339" s="60">
        <v>4116</v>
      </c>
      <c r="Y339">
        <v>4.056</v>
      </c>
    </row>
    <row r="340" ht="18.75">
      <c r="A340" s="105"/>
      <c r="B340" s="40" t="s">
        <v>491</v>
      </c>
      <c r="C340" s="41"/>
      <c r="D340" s="41"/>
      <c r="E340" s="41"/>
      <c r="F340" s="41"/>
      <c r="G340" s="41"/>
      <c r="H340" s="41"/>
      <c r="I340" s="41">
        <v>10</v>
      </c>
      <c r="J340" s="41">
        <v>55</v>
      </c>
      <c r="K340" s="41">
        <v>49.799999999999997</v>
      </c>
      <c r="L340" s="41">
        <v>6</v>
      </c>
      <c r="M340" s="41">
        <v>30</v>
      </c>
      <c r="N340" s="41">
        <v>49.100000000000001</v>
      </c>
      <c r="O340" s="42">
        <v>0.56999999999999995</v>
      </c>
      <c r="P340" s="43">
        <f t="shared" si="21"/>
        <v>0.42099999999999999</v>
      </c>
      <c r="Q340" s="43">
        <f t="shared" si="22"/>
        <v>0.39960000000000001</v>
      </c>
      <c r="R340" s="43">
        <f t="shared" si="23"/>
        <v>0.42480000000000001</v>
      </c>
      <c r="S340" s="59">
        <v>421</v>
      </c>
      <c r="T340" s="60">
        <v>399.60000000000002</v>
      </c>
      <c r="U340" s="57">
        <v>424.80000000000001</v>
      </c>
      <c r="Y340">
        <v>0.39960000000000001</v>
      </c>
    </row>
    <row r="341" ht="18.75">
      <c r="A341" s="105"/>
      <c r="B341" s="40" t="s">
        <v>492</v>
      </c>
      <c r="C341" s="41"/>
      <c r="D341" s="41"/>
      <c r="E341" s="41"/>
      <c r="F341" s="41"/>
      <c r="G341" s="41"/>
      <c r="H341" s="41"/>
      <c r="I341" s="41">
        <v>10</v>
      </c>
      <c r="J341" s="41">
        <v>55</v>
      </c>
      <c r="K341" s="41">
        <v>49.799999999999997</v>
      </c>
      <c r="L341" s="41">
        <v>6</v>
      </c>
      <c r="M341" s="41">
        <v>30</v>
      </c>
      <c r="N341" s="41">
        <v>49.100000000000001</v>
      </c>
      <c r="O341" s="42">
        <v>0.33000000000000002</v>
      </c>
      <c r="P341" s="43">
        <f t="shared" si="21"/>
        <v>0.27760000000000001</v>
      </c>
      <c r="Q341" s="43">
        <f t="shared" si="22"/>
        <v>0.51019999999999999</v>
      </c>
      <c r="R341" s="43">
        <f t="shared" si="23"/>
        <v>0.53900000000000003</v>
      </c>
      <c r="S341" s="59">
        <v>277.60000000000002</v>
      </c>
      <c r="T341" s="62">
        <v>510.19999999999999</v>
      </c>
      <c r="U341" s="62">
        <v>539</v>
      </c>
      <c r="Y341">
        <v>0.51019999999999999</v>
      </c>
    </row>
    <row r="342" ht="18.75">
      <c r="A342" s="105"/>
      <c r="B342" s="40" t="s">
        <v>493</v>
      </c>
      <c r="C342" s="41"/>
      <c r="D342" s="41"/>
      <c r="E342" s="41"/>
      <c r="F342" s="41"/>
      <c r="G342" s="41"/>
      <c r="H342" s="41"/>
      <c r="I342" s="41">
        <v>10</v>
      </c>
      <c r="J342" s="41">
        <v>55</v>
      </c>
      <c r="K342" s="41">
        <v>49.799999999999997</v>
      </c>
      <c r="L342" s="41">
        <v>6</v>
      </c>
      <c r="M342" s="41">
        <v>30</v>
      </c>
      <c r="N342" s="41">
        <v>49.100000000000001</v>
      </c>
      <c r="O342" s="42">
        <v>0.29999999999999999</v>
      </c>
      <c r="P342" s="43">
        <f t="shared" si="21"/>
        <v>0.33226</v>
      </c>
      <c r="Q342" s="43">
        <f t="shared" si="22"/>
        <v>0.32926</v>
      </c>
      <c r="R342" s="43">
        <f t="shared" si="23"/>
        <v>0.28410000000000002</v>
      </c>
      <c r="S342" s="59">
        <v>332.25999999999999</v>
      </c>
      <c r="T342" s="60">
        <v>329.25999999999999</v>
      </c>
      <c r="U342" s="60">
        <v>284.10000000000002</v>
      </c>
      <c r="Y342">
        <v>0.32926</v>
      </c>
    </row>
    <row r="343" ht="18.75">
      <c r="A343" s="105"/>
      <c r="B343" s="40" t="s">
        <v>494</v>
      </c>
      <c r="C343" s="41"/>
      <c r="D343" s="41"/>
      <c r="E343" s="41"/>
      <c r="F343" s="41"/>
      <c r="G343" s="41"/>
      <c r="H343" s="41"/>
      <c r="I343" s="41">
        <v>10</v>
      </c>
      <c r="J343" s="41">
        <v>55</v>
      </c>
      <c r="K343" s="41">
        <v>49.799999999999997</v>
      </c>
      <c r="L343" s="41">
        <v>6</v>
      </c>
      <c r="M343" s="41">
        <v>30</v>
      </c>
      <c r="N343" s="41">
        <v>49.100000000000001</v>
      </c>
      <c r="O343" s="42">
        <v>0.5</v>
      </c>
      <c r="P343" s="43">
        <f t="shared" si="21"/>
        <v>1.4830000000000001</v>
      </c>
      <c r="Q343" s="43">
        <f t="shared" si="22"/>
        <v>0.25704000000000005</v>
      </c>
      <c r="R343" s="43">
        <f t="shared" si="23"/>
        <v>1.7809999999999999</v>
      </c>
      <c r="S343" s="59">
        <v>1483</v>
      </c>
      <c r="T343" s="60">
        <v>257.04000000000002</v>
      </c>
      <c r="U343" s="68">
        <v>1781</v>
      </c>
      <c r="Y343">
        <v>0.25704000000000005</v>
      </c>
    </row>
    <row r="344" ht="18.75">
      <c r="A344" s="105"/>
      <c r="B344" s="40" t="s">
        <v>495</v>
      </c>
      <c r="C344" s="41"/>
      <c r="D344" s="41"/>
      <c r="E344" s="41"/>
      <c r="F344" s="41"/>
      <c r="G344" s="41"/>
      <c r="H344" s="41"/>
      <c r="I344" s="41">
        <v>10</v>
      </c>
      <c r="J344" s="41">
        <v>55</v>
      </c>
      <c r="K344" s="41">
        <v>49.799999999999997</v>
      </c>
      <c r="L344" s="41">
        <v>6</v>
      </c>
      <c r="M344" s="41">
        <v>30</v>
      </c>
      <c r="N344" s="41">
        <v>49.100000000000001</v>
      </c>
      <c r="O344" s="42">
        <v>0</v>
      </c>
      <c r="P344" s="43">
        <f t="shared" si="21"/>
        <v>0.016199999999999999</v>
      </c>
      <c r="Q344" s="43">
        <f t="shared" si="22"/>
        <v>0.015480000000000001</v>
      </c>
      <c r="R344" s="43">
        <f t="shared" si="23"/>
        <v>0.020160000000000001</v>
      </c>
      <c r="S344" s="59">
        <v>16.199999999999999</v>
      </c>
      <c r="T344" s="60">
        <v>15.48</v>
      </c>
      <c r="U344" s="60">
        <v>20.16</v>
      </c>
      <c r="Y344">
        <v>0.015480000000000001</v>
      </c>
    </row>
    <row r="345" ht="18.75">
      <c r="A345" s="105"/>
      <c r="B345" s="40" t="s">
        <v>496</v>
      </c>
      <c r="C345" s="41"/>
      <c r="D345" s="41"/>
      <c r="E345" s="41"/>
      <c r="F345" s="41"/>
      <c r="G345" s="41"/>
      <c r="H345" s="41"/>
      <c r="I345" s="41">
        <v>10</v>
      </c>
      <c r="J345" s="41">
        <v>55</v>
      </c>
      <c r="K345" s="41">
        <v>49.799999999999997</v>
      </c>
      <c r="L345" s="41">
        <v>6</v>
      </c>
      <c r="M345" s="41">
        <v>30</v>
      </c>
      <c r="N345" s="41">
        <v>49.100000000000001</v>
      </c>
      <c r="O345" s="42">
        <v>0</v>
      </c>
      <c r="P345" s="43">
        <f t="shared" si="21"/>
        <v>0</v>
      </c>
      <c r="Q345" s="43">
        <f t="shared" si="22"/>
        <v>0</v>
      </c>
      <c r="R345" s="43">
        <f t="shared" si="23"/>
        <v>0</v>
      </c>
      <c r="S345" s="106"/>
      <c r="T345" s="103"/>
      <c r="U345" s="103"/>
      <c r="Y345">
        <v>0</v>
      </c>
    </row>
    <row r="346" ht="18.75">
      <c r="A346" s="105"/>
      <c r="B346" s="40" t="s">
        <v>497</v>
      </c>
      <c r="C346" s="41"/>
      <c r="D346" s="41"/>
      <c r="E346" s="41"/>
      <c r="F346" s="41"/>
      <c r="G346" s="41"/>
      <c r="H346" s="41"/>
      <c r="I346" s="41">
        <v>10</v>
      </c>
      <c r="J346" s="41">
        <v>55</v>
      </c>
      <c r="K346" s="41">
        <v>49.799999999999997</v>
      </c>
      <c r="L346" s="41">
        <v>6</v>
      </c>
      <c r="M346" s="41">
        <v>30</v>
      </c>
      <c r="N346" s="41">
        <v>49.100000000000001</v>
      </c>
      <c r="O346" s="42">
        <v>2.3999999999999999</v>
      </c>
      <c r="P346" s="43">
        <f t="shared" si="21"/>
        <v>0.12759999999999999</v>
      </c>
      <c r="Q346" s="43">
        <f t="shared" si="22"/>
        <v>0.13419999999999999</v>
      </c>
      <c r="R346" s="43">
        <f t="shared" si="23"/>
        <v>0.1464</v>
      </c>
      <c r="S346" s="59">
        <v>127.59999999999999</v>
      </c>
      <c r="T346" s="60">
        <v>134.19999999999999</v>
      </c>
      <c r="U346" s="57">
        <v>146.40000000000001</v>
      </c>
      <c r="Y346">
        <v>0.13419999999999999</v>
      </c>
    </row>
    <row r="347" ht="18.75">
      <c r="A347" s="105"/>
      <c r="B347" s="40" t="s">
        <v>498</v>
      </c>
      <c r="C347" s="41"/>
      <c r="D347" s="41"/>
      <c r="E347" s="41"/>
      <c r="F347" s="41"/>
      <c r="G347" s="41"/>
      <c r="H347" s="41"/>
      <c r="I347" s="41">
        <v>10</v>
      </c>
      <c r="J347" s="41">
        <v>55</v>
      </c>
      <c r="K347" s="41">
        <v>49.799999999999997</v>
      </c>
      <c r="L347" s="41">
        <v>6</v>
      </c>
      <c r="M347" s="41">
        <v>30</v>
      </c>
      <c r="N347" s="41">
        <v>49.100000000000001</v>
      </c>
      <c r="O347" s="42">
        <v>0.029999999999999999</v>
      </c>
      <c r="P347" s="43">
        <f t="shared" si="21"/>
        <v>0.0172</v>
      </c>
      <c r="Q347" s="43">
        <f t="shared" si="22"/>
        <v>0.020799999999999999</v>
      </c>
      <c r="R347" s="43">
        <f t="shared" si="23"/>
        <v>0.0252</v>
      </c>
      <c r="S347" s="59">
        <v>17.199999999999999</v>
      </c>
      <c r="T347" s="57">
        <v>20.800000000000001</v>
      </c>
      <c r="U347" s="60">
        <v>25.199999999999999</v>
      </c>
      <c r="Y347">
        <v>0.020799999999999999</v>
      </c>
    </row>
    <row r="348" ht="18.75">
      <c r="A348" s="105"/>
      <c r="B348" s="40" t="s">
        <v>499</v>
      </c>
      <c r="C348" s="41"/>
      <c r="D348" s="41"/>
      <c r="E348" s="41"/>
      <c r="F348" s="41"/>
      <c r="G348" s="41"/>
      <c r="H348" s="41"/>
      <c r="I348" s="41">
        <v>10</v>
      </c>
      <c r="J348" s="41">
        <v>55</v>
      </c>
      <c r="K348" s="41">
        <v>49.799999999999997</v>
      </c>
      <c r="L348" s="41">
        <v>6</v>
      </c>
      <c r="M348" s="41">
        <v>30</v>
      </c>
      <c r="N348" s="41">
        <v>49.100000000000001</v>
      </c>
      <c r="O348" s="42">
        <v>0.22</v>
      </c>
      <c r="P348" s="43">
        <f t="shared" si="21"/>
        <v>1.6930000000000001</v>
      </c>
      <c r="Q348" s="43">
        <f t="shared" si="22"/>
        <v>1.6240000000000001</v>
      </c>
      <c r="R348" s="43">
        <f t="shared" si="23"/>
        <v>1.7569999999999999</v>
      </c>
      <c r="S348" s="99">
        <v>1693</v>
      </c>
      <c r="T348" s="100">
        <v>1624</v>
      </c>
      <c r="U348" s="102">
        <v>1757</v>
      </c>
      <c r="Y348">
        <v>1.6240000000000001</v>
      </c>
    </row>
    <row r="349" ht="18.75">
      <c r="A349" s="105" t="s">
        <v>500</v>
      </c>
      <c r="B349" s="40" t="s">
        <v>501</v>
      </c>
      <c r="C349" s="41"/>
      <c r="D349" s="41"/>
      <c r="E349" s="41"/>
      <c r="F349" s="41"/>
      <c r="G349" s="41"/>
      <c r="H349" s="41"/>
      <c r="I349" s="41">
        <v>4</v>
      </c>
      <c r="J349" s="41">
        <v>25</v>
      </c>
      <c r="K349" s="41">
        <v>49.799999999999997</v>
      </c>
      <c r="L349" s="41">
        <v>6</v>
      </c>
      <c r="M349" s="41">
        <v>30</v>
      </c>
      <c r="N349" s="41">
        <v>49.100000000000001</v>
      </c>
      <c r="O349" s="42">
        <v>0.35999999999999999</v>
      </c>
      <c r="P349" s="43">
        <f t="shared" si="21"/>
        <v>0.3392</v>
      </c>
      <c r="Q349" s="43">
        <f t="shared" si="22"/>
        <v>0.36160000000000003</v>
      </c>
      <c r="R349" s="43">
        <f t="shared" si="23"/>
        <v>0.35439999999999999</v>
      </c>
      <c r="S349" s="59">
        <v>339.19999999999999</v>
      </c>
      <c r="T349" s="60">
        <v>361.60000000000002</v>
      </c>
      <c r="U349" s="60">
        <v>354.39999999999998</v>
      </c>
      <c r="Y349">
        <v>0.36160000000000003</v>
      </c>
    </row>
    <row r="350" ht="18.75">
      <c r="A350" s="105"/>
      <c r="B350" s="40" t="s">
        <v>502</v>
      </c>
      <c r="C350" s="41"/>
      <c r="D350" s="41"/>
      <c r="E350" s="41"/>
      <c r="F350" s="41"/>
      <c r="G350" s="41"/>
      <c r="H350" s="41"/>
      <c r="I350" s="41">
        <v>4</v>
      </c>
      <c r="J350" s="41">
        <v>25</v>
      </c>
      <c r="K350" s="41">
        <v>49.799999999999997</v>
      </c>
      <c r="L350" s="41">
        <v>6</v>
      </c>
      <c r="M350" s="41">
        <v>30</v>
      </c>
      <c r="N350" s="41">
        <v>49.100000000000001</v>
      </c>
      <c r="O350" s="42">
        <v>0.44</v>
      </c>
      <c r="P350" s="43">
        <f t="shared" si="21"/>
        <v>0.38719999999999999</v>
      </c>
      <c r="Q350" s="43">
        <f t="shared" si="22"/>
        <v>0.48560000000000003</v>
      </c>
      <c r="R350" s="43">
        <f t="shared" si="23"/>
        <v>0.47839999999999999</v>
      </c>
      <c r="S350" s="59">
        <v>387.19999999999999</v>
      </c>
      <c r="T350" s="60">
        <v>485.60000000000002</v>
      </c>
      <c r="U350" s="60">
        <v>478.39999999999998</v>
      </c>
      <c r="Y350">
        <v>0.48560000000000003</v>
      </c>
    </row>
    <row r="351" ht="18.75">
      <c r="A351" s="105"/>
      <c r="B351" s="40" t="s">
        <v>503</v>
      </c>
      <c r="C351" s="41"/>
      <c r="D351" s="41"/>
      <c r="E351" s="41"/>
      <c r="F351" s="41"/>
      <c r="G351" s="41"/>
      <c r="H351" s="41"/>
      <c r="I351" s="41">
        <v>4</v>
      </c>
      <c r="J351" s="41">
        <v>25</v>
      </c>
      <c r="K351" s="41">
        <v>49.799999999999997</v>
      </c>
      <c r="L351" s="41">
        <v>6</v>
      </c>
      <c r="M351" s="41">
        <v>30</v>
      </c>
      <c r="N351" s="41">
        <v>49.100000000000001</v>
      </c>
      <c r="O351" s="42">
        <v>0.28000000000000003</v>
      </c>
      <c r="P351" s="43">
        <f t="shared" si="21"/>
        <v>0.2576</v>
      </c>
      <c r="Q351" s="43">
        <f t="shared" si="22"/>
        <v>0.2792</v>
      </c>
      <c r="R351" s="43">
        <f t="shared" si="23"/>
        <v>0.30080000000000001</v>
      </c>
      <c r="S351" s="59">
        <v>257.60000000000002</v>
      </c>
      <c r="T351" s="60">
        <v>279.19999999999999</v>
      </c>
      <c r="U351" s="60">
        <v>300.80000000000001</v>
      </c>
      <c r="Y351">
        <v>0.2792</v>
      </c>
    </row>
    <row r="352" ht="18.75">
      <c r="A352" s="105"/>
      <c r="B352" s="40" t="s">
        <v>504</v>
      </c>
      <c r="C352" s="41"/>
      <c r="D352" s="41"/>
      <c r="E352" s="41"/>
      <c r="F352" s="41"/>
      <c r="G352" s="41"/>
      <c r="H352" s="41"/>
      <c r="I352" s="41">
        <v>4</v>
      </c>
      <c r="J352" s="41">
        <v>25</v>
      </c>
      <c r="K352" s="41">
        <v>49.799999999999997</v>
      </c>
      <c r="L352" s="41">
        <v>6</v>
      </c>
      <c r="M352" s="41">
        <v>30</v>
      </c>
      <c r="N352" s="41">
        <v>49.100000000000001</v>
      </c>
      <c r="O352" s="42">
        <v>0.39000000000000001</v>
      </c>
      <c r="P352" s="43">
        <f t="shared" si="21"/>
        <v>0.43280000000000002</v>
      </c>
      <c r="Q352" s="43">
        <f t="shared" si="22"/>
        <v>0.53360000000000007</v>
      </c>
      <c r="R352" s="43">
        <f t="shared" si="23"/>
        <v>0.51600000000000001</v>
      </c>
      <c r="S352" s="58">
        <v>432.80000000000001</v>
      </c>
      <c r="T352" s="65">
        <v>533.60000000000002</v>
      </c>
      <c r="U352" s="62">
        <v>516</v>
      </c>
      <c r="Y352">
        <v>0.53360000000000007</v>
      </c>
    </row>
    <row r="353" ht="18.75">
      <c r="A353" s="105"/>
      <c r="B353" s="40" t="s">
        <v>505</v>
      </c>
      <c r="C353" s="41"/>
      <c r="D353" s="41"/>
      <c r="E353" s="41"/>
      <c r="F353" s="41"/>
      <c r="G353" s="41"/>
      <c r="H353" s="41"/>
      <c r="I353" s="41">
        <v>4</v>
      </c>
      <c r="J353" s="41">
        <v>25</v>
      </c>
      <c r="K353" s="41">
        <v>49.799999999999997</v>
      </c>
      <c r="L353" s="41">
        <v>6</v>
      </c>
      <c r="M353" s="41">
        <v>30</v>
      </c>
      <c r="N353" s="41">
        <v>49.100000000000001</v>
      </c>
      <c r="O353" s="42">
        <v>0.089999999999999997</v>
      </c>
      <c r="P353" s="43">
        <f t="shared" si="21"/>
        <v>0.066400000000000001</v>
      </c>
      <c r="Q353" s="43">
        <f t="shared" si="22"/>
        <v>0.096000000000000002</v>
      </c>
      <c r="R353" s="43">
        <f t="shared" si="23"/>
        <v>0.090400000000000008</v>
      </c>
      <c r="S353" s="58">
        <v>66.400000000000006</v>
      </c>
      <c r="T353" s="56">
        <v>96</v>
      </c>
      <c r="U353" s="57">
        <v>90.400000000000006</v>
      </c>
      <c r="Y353">
        <v>0.096000000000000002</v>
      </c>
    </row>
    <row r="354" ht="18.75">
      <c r="A354" s="105"/>
      <c r="B354" s="40" t="s">
        <v>506</v>
      </c>
      <c r="C354" s="41"/>
      <c r="D354" s="41"/>
      <c r="E354" s="41"/>
      <c r="F354" s="41"/>
      <c r="G354" s="41"/>
      <c r="H354" s="41"/>
      <c r="I354" s="41">
        <v>4</v>
      </c>
      <c r="J354" s="41">
        <v>25</v>
      </c>
      <c r="K354" s="41">
        <v>49.799999999999997</v>
      </c>
      <c r="L354" s="41">
        <v>6</v>
      </c>
      <c r="M354" s="41">
        <v>30</v>
      </c>
      <c r="N354" s="41">
        <v>49.100000000000001</v>
      </c>
      <c r="O354" s="42">
        <v>0</v>
      </c>
      <c r="P354" s="43">
        <f t="shared" si="21"/>
        <v>0.00080000000000000004</v>
      </c>
      <c r="Q354" s="43">
        <f t="shared" si="22"/>
        <v>0.0032000000000000002</v>
      </c>
      <c r="R354" s="43">
        <f t="shared" si="23"/>
        <v>0.0047999999999999996</v>
      </c>
      <c r="S354" s="58">
        <v>0.80000000000000004</v>
      </c>
      <c r="T354" s="57">
        <v>3.2000000000000002</v>
      </c>
      <c r="U354" s="57">
        <v>4.7999999999999998</v>
      </c>
      <c r="Y354">
        <v>0.0032000000000000002</v>
      </c>
    </row>
    <row r="355" ht="18.75">
      <c r="A355" s="105"/>
      <c r="B355" s="40" t="s">
        <v>507</v>
      </c>
      <c r="C355" s="41"/>
      <c r="D355" s="41"/>
      <c r="E355" s="41"/>
      <c r="F355" s="41"/>
      <c r="G355" s="41"/>
      <c r="H355" s="41"/>
      <c r="I355" s="41">
        <v>4</v>
      </c>
      <c r="J355" s="41">
        <v>25</v>
      </c>
      <c r="K355" s="41">
        <v>49.799999999999997</v>
      </c>
      <c r="L355" s="41">
        <v>6</v>
      </c>
      <c r="M355" s="41">
        <v>30</v>
      </c>
      <c r="N355" s="41">
        <v>49.100000000000001</v>
      </c>
      <c r="O355" s="42">
        <v>0.17000000000000001</v>
      </c>
      <c r="P355" s="43">
        <f t="shared" si="21"/>
        <v>0.0344</v>
      </c>
      <c r="Q355" s="43">
        <f t="shared" si="22"/>
        <v>0.0424</v>
      </c>
      <c r="R355" s="43">
        <f t="shared" si="23"/>
        <v>0.039200000000000006</v>
      </c>
      <c r="S355" s="58">
        <v>34.399999999999999</v>
      </c>
      <c r="T355" s="57">
        <v>42.399999999999999</v>
      </c>
      <c r="U355" s="57">
        <v>39.200000000000003</v>
      </c>
      <c r="Y355">
        <v>0.0424</v>
      </c>
    </row>
    <row r="356" ht="18.75">
      <c r="A356" s="41" t="s">
        <v>508</v>
      </c>
      <c r="B356" s="40" t="s">
        <v>509</v>
      </c>
      <c r="C356" s="41"/>
      <c r="D356" s="41"/>
      <c r="E356" s="41"/>
      <c r="F356" s="41"/>
      <c r="G356" s="41"/>
      <c r="H356" s="41"/>
      <c r="I356" s="41">
        <v>16</v>
      </c>
      <c r="J356" s="41">
        <v>85</v>
      </c>
      <c r="K356" s="41">
        <v>49.799999999999997</v>
      </c>
      <c r="L356" s="41">
        <v>6</v>
      </c>
      <c r="M356" s="41">
        <v>30</v>
      </c>
      <c r="N356" s="41">
        <v>49.100000000000001</v>
      </c>
      <c r="O356" s="42">
        <v>0.080000000000000002</v>
      </c>
      <c r="P356" s="43">
        <f t="shared" ref="P356:P419" si="24">S356/1000</f>
        <v>0.087999999999999995</v>
      </c>
      <c r="Q356" s="43">
        <f t="shared" ref="Q356:Q419" si="25">T356/1000</f>
        <v>0.085599999999999996</v>
      </c>
      <c r="R356" s="43">
        <f t="shared" ref="R356:R419" si="26">U356/1000</f>
        <v>0.09240000000000001</v>
      </c>
      <c r="S356" s="58">
        <v>88</v>
      </c>
      <c r="T356" s="57">
        <v>85.599999999999994</v>
      </c>
      <c r="U356" s="57">
        <v>92.400000000000006</v>
      </c>
      <c r="Y356">
        <v>0.085599999999999996</v>
      </c>
    </row>
    <row r="357" ht="18.75">
      <c r="A357" s="41"/>
      <c r="B357" s="40" t="s">
        <v>510</v>
      </c>
      <c r="C357" s="41"/>
      <c r="D357" s="41"/>
      <c r="E357" s="41"/>
      <c r="F357" s="41"/>
      <c r="G357" s="41"/>
      <c r="H357" s="41"/>
      <c r="I357" s="41">
        <v>16</v>
      </c>
      <c r="J357" s="41">
        <v>85</v>
      </c>
      <c r="K357" s="41">
        <v>49.799999999999997</v>
      </c>
      <c r="L357" s="41">
        <v>6</v>
      </c>
      <c r="M357" s="41">
        <v>30</v>
      </c>
      <c r="N357" s="41">
        <v>49.100000000000001</v>
      </c>
      <c r="O357" s="42">
        <v>0</v>
      </c>
      <c r="P357" s="43">
        <f t="shared" si="24"/>
        <v>0.0018</v>
      </c>
      <c r="Q357" s="43">
        <f t="shared" si="25"/>
        <v>0.002</v>
      </c>
      <c r="R357" s="43">
        <f t="shared" si="26"/>
        <v>0.0028</v>
      </c>
      <c r="S357" s="58">
        <v>1.8</v>
      </c>
      <c r="T357" s="57">
        <v>2</v>
      </c>
      <c r="U357" s="57">
        <v>2.7999999999999998</v>
      </c>
      <c r="Y357">
        <v>0.002</v>
      </c>
    </row>
    <row r="358" ht="18.75">
      <c r="A358" s="41"/>
      <c r="B358" s="40" t="s">
        <v>511</v>
      </c>
      <c r="C358" s="41"/>
      <c r="D358" s="41"/>
      <c r="E358" s="41"/>
      <c r="F358" s="41"/>
      <c r="G358" s="41"/>
      <c r="H358" s="41"/>
      <c r="I358" s="41">
        <v>16</v>
      </c>
      <c r="J358" s="41">
        <v>85</v>
      </c>
      <c r="K358" s="41">
        <v>49.799999999999997</v>
      </c>
      <c r="L358" s="41">
        <v>6</v>
      </c>
      <c r="M358" s="41">
        <v>30</v>
      </c>
      <c r="N358" s="41">
        <v>49.100000000000001</v>
      </c>
      <c r="O358" s="42">
        <v>0.47999999999999998</v>
      </c>
      <c r="P358" s="43">
        <f t="shared" si="24"/>
        <v>0.3548</v>
      </c>
      <c r="Q358" s="43">
        <f t="shared" si="25"/>
        <v>0.45700000000000002</v>
      </c>
      <c r="R358" s="43">
        <f t="shared" si="26"/>
        <v>0.4844</v>
      </c>
      <c r="S358" s="59">
        <v>354.80000000000001</v>
      </c>
      <c r="T358" s="60">
        <v>457</v>
      </c>
      <c r="U358" s="60">
        <v>484.39999999999998</v>
      </c>
      <c r="Y358">
        <v>0.45700000000000002</v>
      </c>
    </row>
    <row r="359" ht="18.75">
      <c r="A359" s="41"/>
      <c r="B359" s="40" t="s">
        <v>512</v>
      </c>
      <c r="C359" s="41"/>
      <c r="D359" s="41"/>
      <c r="E359" s="41"/>
      <c r="F359" s="41"/>
      <c r="G359" s="41"/>
      <c r="H359" s="41"/>
      <c r="I359" s="41">
        <v>16</v>
      </c>
      <c r="J359" s="41">
        <v>85</v>
      </c>
      <c r="K359" s="41">
        <v>49.799999999999997</v>
      </c>
      <c r="L359" s="41">
        <v>6</v>
      </c>
      <c r="M359" s="41">
        <v>30</v>
      </c>
      <c r="N359" s="41">
        <v>49.100000000000001</v>
      </c>
      <c r="O359" s="42">
        <v>0.28000000000000003</v>
      </c>
      <c r="P359" s="43">
        <f t="shared" si="24"/>
        <v>0.22500000000000001</v>
      </c>
      <c r="Q359" s="43">
        <f t="shared" si="25"/>
        <v>0.2142</v>
      </c>
      <c r="R359" s="43">
        <f t="shared" si="26"/>
        <v>0.247</v>
      </c>
      <c r="S359" s="58">
        <v>225</v>
      </c>
      <c r="T359" s="57">
        <v>214.19999999999999</v>
      </c>
      <c r="U359" s="57">
        <v>247</v>
      </c>
      <c r="Y359">
        <v>0.2142</v>
      </c>
    </row>
    <row r="360" ht="18.75">
      <c r="A360" s="105" t="s">
        <v>513</v>
      </c>
      <c r="B360" s="40" t="s">
        <v>514</v>
      </c>
      <c r="C360" s="41"/>
      <c r="D360" s="41"/>
      <c r="E360" s="41"/>
      <c r="F360" s="41"/>
      <c r="G360" s="41"/>
      <c r="H360" s="41"/>
      <c r="I360" s="41">
        <v>9</v>
      </c>
      <c r="J360" s="41">
        <v>50</v>
      </c>
      <c r="K360" s="41">
        <v>49.799999999999997</v>
      </c>
      <c r="L360" s="41">
        <v>6</v>
      </c>
      <c r="M360" s="41">
        <v>30</v>
      </c>
      <c r="N360" s="41">
        <v>49.100000000000001</v>
      </c>
      <c r="O360" s="42">
        <v>0.28999999999999998</v>
      </c>
      <c r="P360" s="43">
        <f t="shared" si="24"/>
        <v>0.2432</v>
      </c>
      <c r="Q360" s="43">
        <f t="shared" si="25"/>
        <v>0.25040000000000001</v>
      </c>
      <c r="R360" s="43">
        <f t="shared" si="26"/>
        <v>0.24719999999999998</v>
      </c>
      <c r="S360" s="59">
        <v>243.19999999999999</v>
      </c>
      <c r="T360" s="57">
        <v>250.40000000000001</v>
      </c>
      <c r="U360" s="60">
        <v>247.19999999999999</v>
      </c>
      <c r="Y360">
        <v>0.25040000000000001</v>
      </c>
    </row>
    <row r="361" ht="18.75">
      <c r="A361" s="105"/>
      <c r="B361" s="40" t="s">
        <v>515</v>
      </c>
      <c r="C361" s="41"/>
      <c r="D361" s="41"/>
      <c r="E361" s="41"/>
      <c r="F361" s="41"/>
      <c r="G361" s="41"/>
      <c r="H361" s="41"/>
      <c r="I361" s="41">
        <v>9</v>
      </c>
      <c r="J361" s="41">
        <v>50</v>
      </c>
      <c r="K361" s="41">
        <v>49.799999999999997</v>
      </c>
      <c r="L361" s="41">
        <v>6</v>
      </c>
      <c r="M361" s="41">
        <v>30</v>
      </c>
      <c r="N361" s="41">
        <v>49.100000000000001</v>
      </c>
      <c r="O361" s="42">
        <v>0.77000000000000002</v>
      </c>
      <c r="P361" s="43">
        <f t="shared" si="24"/>
        <v>0.30639999999999995</v>
      </c>
      <c r="Q361" s="43">
        <f t="shared" si="25"/>
        <v>0.50239999999999996</v>
      </c>
      <c r="R361" s="43">
        <f t="shared" si="26"/>
        <v>0.58079999999999998</v>
      </c>
      <c r="S361" s="67">
        <v>306.39999999999998</v>
      </c>
      <c r="T361" s="65">
        <v>502.39999999999998</v>
      </c>
      <c r="U361" s="65">
        <v>580.79999999999995</v>
      </c>
      <c r="Y361">
        <v>0.50239999999999996</v>
      </c>
    </row>
    <row r="362" ht="18.75">
      <c r="A362" s="105"/>
      <c r="B362" s="40" t="s">
        <v>516</v>
      </c>
      <c r="C362" s="41"/>
      <c r="D362" s="41"/>
      <c r="E362" s="41"/>
      <c r="F362" s="41"/>
      <c r="G362" s="41"/>
      <c r="H362" s="41"/>
      <c r="I362" s="41">
        <v>9</v>
      </c>
      <c r="J362" s="41">
        <v>50</v>
      </c>
      <c r="K362" s="41">
        <v>49.799999999999997</v>
      </c>
      <c r="L362" s="41">
        <v>6</v>
      </c>
      <c r="M362" s="41">
        <v>30</v>
      </c>
      <c r="N362" s="41">
        <v>49.100000000000001</v>
      </c>
      <c r="O362" s="42">
        <v>0</v>
      </c>
      <c r="P362" s="43">
        <f t="shared" si="24"/>
        <v>0</v>
      </c>
      <c r="Q362" s="43">
        <f t="shared" si="25"/>
        <v>0</v>
      </c>
      <c r="R362" s="43">
        <f t="shared" si="26"/>
        <v>0</v>
      </c>
      <c r="S362" s="101"/>
      <c r="T362" s="89"/>
      <c r="U362" s="89"/>
      <c r="Y362">
        <v>0</v>
      </c>
    </row>
    <row r="363" ht="18.75">
      <c r="A363" s="105"/>
      <c r="B363" s="40" t="s">
        <v>517</v>
      </c>
      <c r="C363" s="41"/>
      <c r="D363" s="41"/>
      <c r="E363" s="41"/>
      <c r="F363" s="41"/>
      <c r="G363" s="41"/>
      <c r="H363" s="41"/>
      <c r="I363" s="41">
        <v>9</v>
      </c>
      <c r="J363" s="41">
        <v>50</v>
      </c>
      <c r="K363" s="41">
        <v>49.799999999999997</v>
      </c>
      <c r="L363" s="41">
        <v>6</v>
      </c>
      <c r="M363" s="41">
        <v>30</v>
      </c>
      <c r="N363" s="41">
        <v>49.100000000000001</v>
      </c>
      <c r="O363" s="42">
        <v>0.62</v>
      </c>
      <c r="P363" s="43">
        <f t="shared" si="24"/>
        <v>0.43319999999999997</v>
      </c>
      <c r="Q363" s="43">
        <f t="shared" si="25"/>
        <v>0.71999999999999997</v>
      </c>
      <c r="R363" s="43">
        <f t="shared" si="26"/>
        <v>0.68100000000000005</v>
      </c>
      <c r="S363" s="58">
        <v>433.19999999999999</v>
      </c>
      <c r="T363" s="57">
        <v>720</v>
      </c>
      <c r="U363" s="60">
        <v>681</v>
      </c>
      <c r="Y363">
        <v>0.71999999999999997</v>
      </c>
    </row>
    <row r="364" ht="18.75">
      <c r="A364" s="105"/>
      <c r="B364" s="40" t="s">
        <v>518</v>
      </c>
      <c r="C364" s="41"/>
      <c r="D364" s="41"/>
      <c r="E364" s="41"/>
      <c r="F364" s="41"/>
      <c r="G364" s="41"/>
      <c r="H364" s="41"/>
      <c r="I364" s="41">
        <v>9</v>
      </c>
      <c r="J364" s="41">
        <v>50</v>
      </c>
      <c r="K364" s="41">
        <v>49.799999999999997</v>
      </c>
      <c r="L364" s="41">
        <v>6</v>
      </c>
      <c r="M364" s="41">
        <v>30</v>
      </c>
      <c r="N364" s="41">
        <v>49.100000000000001</v>
      </c>
      <c r="O364" s="42">
        <v>0.029999999999999999</v>
      </c>
      <c r="P364" s="43">
        <f t="shared" si="24"/>
        <v>0.032399999999999998</v>
      </c>
      <c r="Q364" s="43">
        <f t="shared" si="25"/>
        <v>0.072400000000000006</v>
      </c>
      <c r="R364" s="43">
        <f t="shared" si="26"/>
        <v>0.036799999999999999</v>
      </c>
      <c r="S364" s="59">
        <v>32.399999999999999</v>
      </c>
      <c r="T364" s="60">
        <v>72.400000000000006</v>
      </c>
      <c r="U364" s="60">
        <v>36.799999999999997</v>
      </c>
      <c r="Y364">
        <v>0.072400000000000006</v>
      </c>
    </row>
    <row r="365" ht="18.75">
      <c r="A365" s="105"/>
      <c r="B365" s="40" t="s">
        <v>519</v>
      </c>
      <c r="C365" s="41"/>
      <c r="D365" s="41"/>
      <c r="E365" s="41"/>
      <c r="F365" s="41"/>
      <c r="G365" s="41"/>
      <c r="H365" s="41"/>
      <c r="I365" s="41">
        <v>9</v>
      </c>
      <c r="J365" s="41">
        <v>50</v>
      </c>
      <c r="K365" s="41">
        <v>49.799999999999997</v>
      </c>
      <c r="L365" s="41">
        <v>6</v>
      </c>
      <c r="M365" s="41">
        <v>30</v>
      </c>
      <c r="N365" s="41">
        <v>49.100000000000001</v>
      </c>
      <c r="O365" s="42">
        <v>0.23000000000000001</v>
      </c>
      <c r="P365" s="43">
        <f t="shared" si="24"/>
        <v>0.14280000000000001</v>
      </c>
      <c r="Q365" s="43">
        <f t="shared" si="25"/>
        <v>0.1764</v>
      </c>
      <c r="R365" s="43">
        <f t="shared" si="26"/>
        <v>0.1764</v>
      </c>
      <c r="S365" s="61">
        <v>142.80000000000001</v>
      </c>
      <c r="T365" s="62">
        <v>176.40000000000001</v>
      </c>
      <c r="U365" s="62">
        <v>176.40000000000001</v>
      </c>
      <c r="Y365">
        <v>0.1764</v>
      </c>
    </row>
    <row r="366" ht="18.75">
      <c r="A366" s="105"/>
      <c r="B366" s="40" t="s">
        <v>520</v>
      </c>
      <c r="C366" s="41"/>
      <c r="D366" s="41"/>
      <c r="E366" s="41"/>
      <c r="F366" s="41"/>
      <c r="G366" s="41"/>
      <c r="H366" s="41"/>
      <c r="I366" s="41">
        <v>9</v>
      </c>
      <c r="J366" s="41">
        <v>50</v>
      </c>
      <c r="K366" s="41">
        <v>49.799999999999997</v>
      </c>
      <c r="L366" s="41">
        <v>6</v>
      </c>
      <c r="M366" s="41">
        <v>30</v>
      </c>
      <c r="N366" s="41">
        <v>49.100000000000001</v>
      </c>
      <c r="O366" s="42">
        <v>0.37</v>
      </c>
      <c r="P366" s="43">
        <f t="shared" si="24"/>
        <v>0.25619999999999998</v>
      </c>
      <c r="Q366" s="43">
        <f t="shared" si="25"/>
        <v>0.315</v>
      </c>
      <c r="R366" s="43">
        <f t="shared" si="26"/>
        <v>0.29819999999999997</v>
      </c>
      <c r="S366" s="58">
        <v>256.19999999999999</v>
      </c>
      <c r="T366" s="57">
        <v>315</v>
      </c>
      <c r="U366" s="57">
        <v>298.19999999999999</v>
      </c>
      <c r="Y366">
        <v>0.315</v>
      </c>
    </row>
    <row r="367" ht="18.75">
      <c r="A367" s="41" t="s">
        <v>204</v>
      </c>
      <c r="B367" s="40" t="s">
        <v>521</v>
      </c>
      <c r="C367" s="41"/>
      <c r="D367" s="41"/>
      <c r="E367" s="41"/>
      <c r="F367" s="41"/>
      <c r="G367" s="41"/>
      <c r="H367" s="41"/>
      <c r="I367" s="41">
        <v>21</v>
      </c>
      <c r="J367" s="41">
        <v>110</v>
      </c>
      <c r="K367" s="41">
        <v>49.799999999999997</v>
      </c>
      <c r="L367" s="41">
        <v>6</v>
      </c>
      <c r="M367" s="41">
        <v>30</v>
      </c>
      <c r="N367" s="41">
        <v>49.100000000000001</v>
      </c>
      <c r="O367" s="42">
        <v>0.5</v>
      </c>
      <c r="P367" s="43">
        <f t="shared" si="24"/>
        <v>0.51439999999999997</v>
      </c>
      <c r="Q367" s="43">
        <f t="shared" si="25"/>
        <v>0.55520000000000003</v>
      </c>
      <c r="R367" s="43">
        <f t="shared" si="26"/>
        <v>0.56159999999999999</v>
      </c>
      <c r="S367" s="58">
        <v>514.39999999999998</v>
      </c>
      <c r="T367" s="57">
        <v>555.20000000000005</v>
      </c>
      <c r="U367" s="57">
        <v>561.60000000000002</v>
      </c>
      <c r="Y367">
        <v>0.55520000000000003</v>
      </c>
    </row>
    <row r="368" ht="18.75">
      <c r="A368" s="41"/>
      <c r="B368" s="40" t="s">
        <v>522</v>
      </c>
      <c r="C368" s="41"/>
      <c r="D368" s="41"/>
      <c r="E368" s="41"/>
      <c r="F368" s="41"/>
      <c r="G368" s="41"/>
      <c r="H368" s="41"/>
      <c r="I368" s="41">
        <v>21</v>
      </c>
      <c r="J368" s="41">
        <v>110</v>
      </c>
      <c r="K368" s="41">
        <v>49.799999999999997</v>
      </c>
      <c r="L368" s="41">
        <v>6</v>
      </c>
      <c r="M368" s="41">
        <v>30</v>
      </c>
      <c r="N368" s="41">
        <v>49.100000000000001</v>
      </c>
      <c r="O368" s="42">
        <v>0.11</v>
      </c>
      <c r="P368" s="43">
        <f t="shared" si="24"/>
        <v>0.062399999999999997</v>
      </c>
      <c r="Q368" s="43">
        <f t="shared" si="25"/>
        <v>0.090400000000000008</v>
      </c>
      <c r="R368" s="43">
        <f t="shared" si="26"/>
        <v>0.087999999999999995</v>
      </c>
      <c r="S368" s="59">
        <v>62.399999999999999</v>
      </c>
      <c r="T368" s="60">
        <v>90.400000000000006</v>
      </c>
      <c r="U368" s="60">
        <v>88</v>
      </c>
      <c r="Y368">
        <v>0.090400000000000008</v>
      </c>
    </row>
    <row r="369" ht="18.75">
      <c r="A369" s="41"/>
      <c r="B369" s="40" t="s">
        <v>523</v>
      </c>
      <c r="C369" s="41"/>
      <c r="D369" s="41"/>
      <c r="E369" s="41"/>
      <c r="F369" s="41"/>
      <c r="G369" s="41"/>
      <c r="H369" s="41"/>
      <c r="I369" s="41">
        <v>21</v>
      </c>
      <c r="J369" s="41">
        <v>110</v>
      </c>
      <c r="K369" s="41">
        <v>49.799999999999997</v>
      </c>
      <c r="L369" s="41">
        <v>6</v>
      </c>
      <c r="M369" s="41">
        <v>30</v>
      </c>
      <c r="N369" s="41">
        <v>49.100000000000001</v>
      </c>
      <c r="O369" s="42">
        <v>0.040000000000000001</v>
      </c>
      <c r="P369" s="43">
        <f t="shared" si="24"/>
        <v>0.040799999999999996</v>
      </c>
      <c r="Q369" s="43">
        <f t="shared" si="25"/>
        <v>0.043999999999999997</v>
      </c>
      <c r="R369" s="43">
        <f t="shared" si="26"/>
        <v>0.0424</v>
      </c>
      <c r="S369" s="61">
        <v>40.799999999999997</v>
      </c>
      <c r="T369" s="57">
        <v>44</v>
      </c>
      <c r="U369" s="62">
        <v>42.399999999999999</v>
      </c>
      <c r="Y369">
        <v>0.043999999999999997</v>
      </c>
    </row>
    <row r="370" ht="18.75">
      <c r="A370" s="105" t="s">
        <v>208</v>
      </c>
      <c r="B370" s="40" t="s">
        <v>524</v>
      </c>
      <c r="C370" s="41"/>
      <c r="D370" s="41"/>
      <c r="E370" s="41"/>
      <c r="F370" s="41"/>
      <c r="G370" s="41"/>
      <c r="H370" s="41"/>
      <c r="I370" s="41">
        <v>3</v>
      </c>
      <c r="J370" s="41">
        <v>20</v>
      </c>
      <c r="K370" s="41">
        <v>49.799999999999997</v>
      </c>
      <c r="L370" s="41">
        <v>7</v>
      </c>
      <c r="M370" s="41">
        <v>35</v>
      </c>
      <c r="N370" s="41">
        <v>49.100000000000001</v>
      </c>
      <c r="O370" s="42">
        <v>1.0800000000000001</v>
      </c>
      <c r="P370" s="43">
        <f t="shared" si="24"/>
        <v>0.93467999999999996</v>
      </c>
      <c r="Q370" s="43">
        <f t="shared" si="25"/>
        <v>1.147</v>
      </c>
      <c r="R370" s="43">
        <f t="shared" si="26"/>
        <v>1.1870000000000001</v>
      </c>
      <c r="S370" s="59">
        <v>934.67999999999995</v>
      </c>
      <c r="T370" s="60">
        <v>1147</v>
      </c>
      <c r="U370" s="60">
        <v>1187</v>
      </c>
      <c r="Y370">
        <v>1.147</v>
      </c>
    </row>
    <row r="371" ht="18.75">
      <c r="A371" s="105"/>
      <c r="B371" s="40" t="s">
        <v>525</v>
      </c>
      <c r="C371" s="41"/>
      <c r="D371" s="41"/>
      <c r="E371" s="41"/>
      <c r="F371" s="41"/>
      <c r="G371" s="41"/>
      <c r="H371" s="41"/>
      <c r="I371" s="41">
        <v>3</v>
      </c>
      <c r="J371" s="41">
        <v>20</v>
      </c>
      <c r="K371" s="41">
        <v>49.799999999999997</v>
      </c>
      <c r="L371" s="41">
        <v>7</v>
      </c>
      <c r="M371" s="41">
        <v>35</v>
      </c>
      <c r="N371" s="41">
        <v>49.100000000000001</v>
      </c>
      <c r="O371" s="42">
        <v>0.73999999999999999</v>
      </c>
      <c r="P371" s="43">
        <f t="shared" si="24"/>
        <v>0.40056000000000003</v>
      </c>
      <c r="Q371" s="43">
        <f t="shared" si="25"/>
        <v>0.59999999999999998</v>
      </c>
      <c r="R371" s="43">
        <f t="shared" si="26"/>
        <v>0.71111999999999997</v>
      </c>
      <c r="S371" s="58">
        <v>400.56</v>
      </c>
      <c r="T371" s="57">
        <v>600</v>
      </c>
      <c r="U371" s="57">
        <v>711.12</v>
      </c>
      <c r="Y371">
        <v>0.59999999999999998</v>
      </c>
    </row>
    <row r="372" ht="18.75">
      <c r="A372" s="105"/>
      <c r="B372" s="40" t="s">
        <v>526</v>
      </c>
      <c r="C372" s="41"/>
      <c r="D372" s="41"/>
      <c r="E372" s="41"/>
      <c r="F372" s="41"/>
      <c r="G372" s="41"/>
      <c r="H372" s="41"/>
      <c r="I372" s="41">
        <v>3</v>
      </c>
      <c r="J372" s="41">
        <v>20</v>
      </c>
      <c r="K372" s="41">
        <v>49.799999999999997</v>
      </c>
      <c r="L372" s="41">
        <v>7</v>
      </c>
      <c r="M372" s="41">
        <v>35</v>
      </c>
      <c r="N372" s="41">
        <v>49.100000000000001</v>
      </c>
      <c r="O372" s="42">
        <v>0.76000000000000001</v>
      </c>
      <c r="P372" s="43">
        <f t="shared" si="24"/>
        <v>0.34860000000000002</v>
      </c>
      <c r="Q372" s="43">
        <f t="shared" si="25"/>
        <v>0.67991999999999997</v>
      </c>
      <c r="R372" s="43">
        <f t="shared" si="26"/>
        <v>0.74808000000000008</v>
      </c>
      <c r="S372" s="58">
        <v>348.60000000000002</v>
      </c>
      <c r="T372" s="57">
        <v>679.91999999999996</v>
      </c>
      <c r="U372" s="57">
        <v>748.08000000000004</v>
      </c>
      <c r="Y372">
        <v>0.67991999999999997</v>
      </c>
    </row>
    <row r="373" ht="18.75">
      <c r="A373" s="105"/>
      <c r="B373" s="40" t="s">
        <v>527</v>
      </c>
      <c r="C373" s="41"/>
      <c r="D373" s="41"/>
      <c r="E373" s="41"/>
      <c r="F373" s="41"/>
      <c r="G373" s="41"/>
      <c r="H373" s="41"/>
      <c r="I373" s="41">
        <v>3</v>
      </c>
      <c r="J373" s="41">
        <v>20</v>
      </c>
      <c r="K373" s="41">
        <v>49.799999999999997</v>
      </c>
      <c r="L373" s="41">
        <v>7</v>
      </c>
      <c r="M373" s="41">
        <v>35</v>
      </c>
      <c r="N373" s="41">
        <v>49.100000000000001</v>
      </c>
      <c r="O373" s="42">
        <v>1.29</v>
      </c>
      <c r="P373" s="43">
        <f t="shared" si="24"/>
        <v>1.075</v>
      </c>
      <c r="Q373" s="43">
        <f t="shared" si="25"/>
        <v>1.21</v>
      </c>
      <c r="R373" s="43">
        <f t="shared" si="26"/>
        <v>1.246</v>
      </c>
      <c r="S373" s="58">
        <v>1075</v>
      </c>
      <c r="T373" s="57">
        <v>1210</v>
      </c>
      <c r="U373" s="57">
        <v>1246</v>
      </c>
      <c r="Y373">
        <v>1.21</v>
      </c>
    </row>
    <row r="374" ht="18.75">
      <c r="A374" s="105"/>
      <c r="B374" s="40" t="s">
        <v>528</v>
      </c>
      <c r="C374" s="41"/>
      <c r="D374" s="41"/>
      <c r="E374" s="41"/>
      <c r="F374" s="41"/>
      <c r="G374" s="41"/>
      <c r="H374" s="41"/>
      <c r="I374" s="41">
        <v>3</v>
      </c>
      <c r="J374" s="41">
        <v>20</v>
      </c>
      <c r="K374" s="41">
        <v>49.799999999999997</v>
      </c>
      <c r="L374" s="41">
        <v>7</v>
      </c>
      <c r="M374" s="41">
        <v>35</v>
      </c>
      <c r="N374" s="41">
        <v>49.100000000000001</v>
      </c>
      <c r="O374" s="42">
        <v>0.029999999999999999</v>
      </c>
      <c r="P374" s="43">
        <f t="shared" si="24"/>
        <v>0.1323</v>
      </c>
      <c r="Q374" s="43">
        <f t="shared" si="25"/>
        <v>0.13968</v>
      </c>
      <c r="R374" s="43">
        <f t="shared" si="26"/>
        <v>0.53855999999999993</v>
      </c>
      <c r="S374" s="58">
        <v>132.30000000000001</v>
      </c>
      <c r="T374" s="57">
        <v>139.68000000000001</v>
      </c>
      <c r="U374" s="57">
        <v>538.55999999999995</v>
      </c>
      <c r="Y374">
        <v>0.13968</v>
      </c>
    </row>
    <row r="375" ht="18.75">
      <c r="A375" s="105"/>
      <c r="B375" s="40" t="s">
        <v>529</v>
      </c>
      <c r="C375" s="41"/>
      <c r="D375" s="41"/>
      <c r="E375" s="41"/>
      <c r="F375" s="41"/>
      <c r="G375" s="41"/>
      <c r="H375" s="41"/>
      <c r="I375" s="41">
        <v>3</v>
      </c>
      <c r="J375" s="41">
        <v>20</v>
      </c>
      <c r="K375" s="41">
        <v>49.799999999999997</v>
      </c>
      <c r="L375" s="41">
        <v>7</v>
      </c>
      <c r="M375" s="41">
        <v>35</v>
      </c>
      <c r="N375" s="41">
        <v>49.100000000000001</v>
      </c>
      <c r="O375" s="42">
        <v>1.25</v>
      </c>
      <c r="P375" s="43">
        <f t="shared" si="24"/>
        <v>0.92447999999999997</v>
      </c>
      <c r="Q375" s="43">
        <f t="shared" si="25"/>
        <v>1.1830000000000001</v>
      </c>
      <c r="R375" s="43">
        <f t="shared" si="26"/>
        <v>1.1160000000000001</v>
      </c>
      <c r="S375" s="55">
        <v>924.48000000000002</v>
      </c>
      <c r="T375" s="56">
        <v>1183</v>
      </c>
      <c r="U375" s="57">
        <v>1116</v>
      </c>
      <c r="Y375">
        <v>1.1830000000000001</v>
      </c>
    </row>
    <row r="376" ht="18.75">
      <c r="A376" s="105"/>
      <c r="B376" s="40" t="s">
        <v>530</v>
      </c>
      <c r="C376" s="41"/>
      <c r="D376" s="41"/>
      <c r="E376" s="41"/>
      <c r="F376" s="41"/>
      <c r="G376" s="41"/>
      <c r="H376" s="41"/>
      <c r="I376" s="41">
        <v>3</v>
      </c>
      <c r="J376" s="41">
        <v>20</v>
      </c>
      <c r="K376" s="41">
        <v>49.799999999999997</v>
      </c>
      <c r="L376" s="41">
        <v>7</v>
      </c>
      <c r="M376" s="41">
        <v>35</v>
      </c>
      <c r="N376" s="41">
        <v>49.100000000000001</v>
      </c>
      <c r="O376" s="42">
        <v>0.83999999999999997</v>
      </c>
      <c r="P376" s="43">
        <f t="shared" si="24"/>
        <v>0.47537999999999997</v>
      </c>
      <c r="Q376" s="43">
        <f t="shared" si="25"/>
        <v>0.67103999999999997</v>
      </c>
      <c r="R376" s="43">
        <f t="shared" si="26"/>
        <v>0.80676000000000003</v>
      </c>
      <c r="S376" s="58">
        <v>475.38</v>
      </c>
      <c r="T376" s="57">
        <v>671.03999999999996</v>
      </c>
      <c r="U376" s="57">
        <v>806.75999999999999</v>
      </c>
      <c r="Y376">
        <v>0.67103999999999997</v>
      </c>
    </row>
    <row r="377" ht="18.75">
      <c r="A377" s="105"/>
      <c r="B377" s="40" t="s">
        <v>531</v>
      </c>
      <c r="C377" s="41"/>
      <c r="D377" s="41"/>
      <c r="E377" s="41"/>
      <c r="F377" s="41"/>
      <c r="G377" s="41"/>
      <c r="H377" s="41"/>
      <c r="I377" s="41">
        <v>3</v>
      </c>
      <c r="J377" s="41">
        <v>20</v>
      </c>
      <c r="K377" s="41">
        <v>49.799999999999997</v>
      </c>
      <c r="L377" s="41">
        <v>7</v>
      </c>
      <c r="M377" s="41">
        <v>35</v>
      </c>
      <c r="N377" s="41">
        <v>49.100000000000001</v>
      </c>
      <c r="O377" s="42">
        <v>0.20000000000000001</v>
      </c>
      <c r="P377" s="43">
        <f t="shared" si="24"/>
        <v>0.20544000000000001</v>
      </c>
      <c r="Q377" s="43">
        <f t="shared" si="25"/>
        <v>0.22163999999999998</v>
      </c>
      <c r="R377" s="43">
        <f t="shared" si="26"/>
        <v>0.23952000000000001</v>
      </c>
      <c r="S377" s="58">
        <v>205.44</v>
      </c>
      <c r="T377" s="56">
        <v>221.63999999999999</v>
      </c>
      <c r="U377" s="57">
        <v>239.52000000000001</v>
      </c>
      <c r="Y377">
        <v>0.22163999999999998</v>
      </c>
    </row>
    <row r="378" ht="18.75">
      <c r="A378" s="105"/>
      <c r="B378" s="40" t="s">
        <v>532</v>
      </c>
      <c r="C378" s="41"/>
      <c r="D378" s="41"/>
      <c r="E378" s="41"/>
      <c r="F378" s="41"/>
      <c r="G378" s="41"/>
      <c r="H378" s="41"/>
      <c r="I378" s="41">
        <v>3</v>
      </c>
      <c r="J378" s="41">
        <v>20</v>
      </c>
      <c r="K378" s="41">
        <v>49.799999999999997</v>
      </c>
      <c r="L378" s="41">
        <v>7</v>
      </c>
      <c r="M378" s="41">
        <v>35</v>
      </c>
      <c r="N378" s="41">
        <v>49.100000000000001</v>
      </c>
      <c r="O378" s="42">
        <v>0.01</v>
      </c>
      <c r="P378" s="43">
        <f t="shared" si="24"/>
        <v>0.0032200000000000002</v>
      </c>
      <c r="Q378" s="43">
        <f t="shared" si="25"/>
        <v>0.0026800000000000001</v>
      </c>
      <c r="R378" s="43">
        <f t="shared" si="26"/>
        <v>0.0037799999999999999</v>
      </c>
      <c r="S378" s="58">
        <v>3.2200000000000002</v>
      </c>
      <c r="T378" s="57">
        <v>2.6800000000000002</v>
      </c>
      <c r="U378" s="57">
        <v>3.7799999999999998</v>
      </c>
      <c r="Y378">
        <v>0.0026800000000000001</v>
      </c>
    </row>
    <row r="379" ht="18.75">
      <c r="A379" s="105" t="s">
        <v>533</v>
      </c>
      <c r="B379" s="40" t="s">
        <v>534</v>
      </c>
      <c r="C379" s="41"/>
      <c r="D379" s="41"/>
      <c r="E379" s="41"/>
      <c r="F379" s="41"/>
      <c r="G379" s="41"/>
      <c r="H379" s="41"/>
      <c r="I379" s="41">
        <v>5</v>
      </c>
      <c r="J379" s="41">
        <v>30</v>
      </c>
      <c r="K379" s="41">
        <v>49.799999999999997</v>
      </c>
      <c r="L379" s="41">
        <v>7</v>
      </c>
      <c r="M379" s="41">
        <v>35</v>
      </c>
      <c r="N379" s="41">
        <v>49.100000000000001</v>
      </c>
      <c r="O379" s="42">
        <v>1.2</v>
      </c>
      <c r="P379" s="43">
        <f t="shared" si="24"/>
        <v>0.9032</v>
      </c>
      <c r="Q379" s="43">
        <f t="shared" si="25"/>
        <v>1.0049999999999999</v>
      </c>
      <c r="R379" s="43">
        <f t="shared" si="26"/>
        <v>1.026</v>
      </c>
      <c r="S379" s="55">
        <v>903.20000000000005</v>
      </c>
      <c r="T379" s="57">
        <v>1005</v>
      </c>
      <c r="U379" s="56">
        <v>1026</v>
      </c>
      <c r="Y379">
        <v>1.0049999999999999</v>
      </c>
    </row>
    <row r="380" ht="18.75">
      <c r="A380" s="105"/>
      <c r="B380" s="40" t="s">
        <v>535</v>
      </c>
      <c r="C380" s="41"/>
      <c r="D380" s="41"/>
      <c r="E380" s="41"/>
      <c r="F380" s="41"/>
      <c r="G380" s="41"/>
      <c r="H380" s="41"/>
      <c r="I380" s="41">
        <v>5</v>
      </c>
      <c r="J380" s="41">
        <v>30</v>
      </c>
      <c r="K380" s="41">
        <v>49.799999999999997</v>
      </c>
      <c r="L380" s="41">
        <v>7</v>
      </c>
      <c r="M380" s="41">
        <v>35</v>
      </c>
      <c r="N380" s="41">
        <v>49.100000000000001</v>
      </c>
      <c r="O380" s="42">
        <v>0.57999999999999996</v>
      </c>
      <c r="P380" s="43">
        <f t="shared" si="24"/>
        <v>0.073599999999999999</v>
      </c>
      <c r="Q380" s="43">
        <f t="shared" si="25"/>
        <v>0.1056</v>
      </c>
      <c r="R380" s="43">
        <f t="shared" si="26"/>
        <v>0.1036</v>
      </c>
      <c r="S380" s="44">
        <v>73.599999999999994</v>
      </c>
      <c r="T380" s="45">
        <v>105.59999999999999</v>
      </c>
      <c r="U380" s="45">
        <v>103.59999999999999</v>
      </c>
      <c r="Y380">
        <v>0.1056</v>
      </c>
    </row>
    <row r="381" ht="18.75">
      <c r="A381" s="105"/>
      <c r="B381" s="40" t="s">
        <v>536</v>
      </c>
      <c r="C381" s="41"/>
      <c r="D381" s="41"/>
      <c r="E381" s="41"/>
      <c r="F381" s="41"/>
      <c r="G381" s="41"/>
      <c r="H381" s="41"/>
      <c r="I381" s="41">
        <v>5</v>
      </c>
      <c r="J381" s="41">
        <v>30</v>
      </c>
      <c r="K381" s="41">
        <v>49.799999999999997</v>
      </c>
      <c r="L381" s="41">
        <v>7</v>
      </c>
      <c r="M381" s="41">
        <v>35</v>
      </c>
      <c r="N381" s="41">
        <v>49.100000000000001</v>
      </c>
      <c r="O381" s="42">
        <v>0.69999999999999996</v>
      </c>
      <c r="P381" s="43">
        <f t="shared" si="24"/>
        <v>1.129</v>
      </c>
      <c r="Q381" s="43">
        <f t="shared" si="25"/>
        <v>0.99239999999999995</v>
      </c>
      <c r="R381" s="43">
        <f t="shared" si="26"/>
        <v>1.3009999999999999</v>
      </c>
      <c r="S381" s="58">
        <v>1129</v>
      </c>
      <c r="T381" s="57">
        <v>992.39999999999998</v>
      </c>
      <c r="U381" s="57">
        <v>1301</v>
      </c>
      <c r="Y381">
        <v>0.99239999999999995</v>
      </c>
    </row>
    <row r="382" ht="18.75">
      <c r="A382" s="105"/>
      <c r="B382" s="40" t="s">
        <v>537</v>
      </c>
      <c r="C382" s="41"/>
      <c r="D382" s="41"/>
      <c r="E382" s="41"/>
      <c r="F382" s="41"/>
      <c r="G382" s="41"/>
      <c r="H382" s="41"/>
      <c r="I382" s="41">
        <v>5</v>
      </c>
      <c r="J382" s="41">
        <v>30</v>
      </c>
      <c r="K382" s="41">
        <v>49.799999999999997</v>
      </c>
      <c r="L382" s="41">
        <v>7</v>
      </c>
      <c r="M382" s="41">
        <v>35</v>
      </c>
      <c r="N382" s="41">
        <v>49.100000000000001</v>
      </c>
      <c r="O382" s="42">
        <v>1.04</v>
      </c>
      <c r="P382" s="43">
        <f t="shared" si="24"/>
        <v>1.1719999999999999</v>
      </c>
      <c r="Q382" s="43">
        <f t="shared" si="25"/>
        <v>1.133</v>
      </c>
      <c r="R382" s="43">
        <f t="shared" si="26"/>
        <v>1.3069999999999999</v>
      </c>
      <c r="S382" s="55">
        <v>1172</v>
      </c>
      <c r="T382" s="57">
        <v>1133</v>
      </c>
      <c r="U382" s="57">
        <v>1307</v>
      </c>
      <c r="Y382">
        <v>1.133</v>
      </c>
    </row>
    <row r="383" ht="18.75">
      <c r="A383" s="105"/>
      <c r="B383" s="40" t="s">
        <v>538</v>
      </c>
      <c r="C383" s="41"/>
      <c r="D383" s="41"/>
      <c r="E383" s="41"/>
      <c r="F383" s="41"/>
      <c r="G383" s="41"/>
      <c r="H383" s="41"/>
      <c r="I383" s="41">
        <v>5</v>
      </c>
      <c r="J383" s="41">
        <v>30</v>
      </c>
      <c r="K383" s="41">
        <v>49.799999999999997</v>
      </c>
      <c r="L383" s="41">
        <v>7</v>
      </c>
      <c r="M383" s="41">
        <v>35</v>
      </c>
      <c r="N383" s="41">
        <v>49.100000000000001</v>
      </c>
      <c r="O383" s="42">
        <v>0.17999999999999999</v>
      </c>
      <c r="P383" s="43">
        <f t="shared" si="24"/>
        <v>0.099000000000000005</v>
      </c>
      <c r="Q383" s="43">
        <f t="shared" si="25"/>
        <v>0.1046</v>
      </c>
      <c r="R383" s="43">
        <f t="shared" si="26"/>
        <v>0.105</v>
      </c>
      <c r="S383" s="58">
        <v>99</v>
      </c>
      <c r="T383" s="57">
        <v>104.59999999999999</v>
      </c>
      <c r="U383" s="57">
        <v>105</v>
      </c>
      <c r="Y383">
        <v>0.1046</v>
      </c>
    </row>
    <row r="384" ht="18.75">
      <c r="A384" s="105"/>
      <c r="B384" s="40" t="s">
        <v>539</v>
      </c>
      <c r="C384" s="41"/>
      <c r="D384" s="41"/>
      <c r="E384" s="41"/>
      <c r="F384" s="41"/>
      <c r="G384" s="41"/>
      <c r="H384" s="41"/>
      <c r="I384" s="41">
        <v>5</v>
      </c>
      <c r="J384" s="41">
        <v>30</v>
      </c>
      <c r="K384" s="41">
        <v>49.799999999999997</v>
      </c>
      <c r="L384" s="41">
        <v>7</v>
      </c>
      <c r="M384" s="41">
        <v>35</v>
      </c>
      <c r="N384" s="41">
        <v>49.100000000000001</v>
      </c>
      <c r="O384" s="42">
        <v>2.5800000000000001</v>
      </c>
      <c r="P384" s="43">
        <f t="shared" si="24"/>
        <v>1.504</v>
      </c>
      <c r="Q384" s="43">
        <f t="shared" si="25"/>
        <v>2.173</v>
      </c>
      <c r="R384" s="43">
        <f t="shared" si="26"/>
        <v>2.3570000000000002</v>
      </c>
      <c r="S384" s="44">
        <v>1504</v>
      </c>
      <c r="T384" s="45">
        <v>2173</v>
      </c>
      <c r="U384" s="45">
        <v>2357</v>
      </c>
      <c r="Y384">
        <v>2.173</v>
      </c>
    </row>
    <row r="385" ht="18.75">
      <c r="A385" s="105"/>
      <c r="B385" s="40" t="s">
        <v>540</v>
      </c>
      <c r="C385" s="41"/>
      <c r="D385" s="41"/>
      <c r="E385" s="41"/>
      <c r="F385" s="41"/>
      <c r="G385" s="41"/>
      <c r="H385" s="41"/>
      <c r="I385" s="41">
        <v>5</v>
      </c>
      <c r="J385" s="41">
        <v>30</v>
      </c>
      <c r="K385" s="41">
        <v>49.799999999999997</v>
      </c>
      <c r="L385" s="41">
        <v>7</v>
      </c>
      <c r="M385" s="41">
        <v>35</v>
      </c>
      <c r="N385" s="41">
        <v>49.100000000000001</v>
      </c>
      <c r="O385" s="42">
        <v>1.6000000000000001</v>
      </c>
      <c r="P385" s="43">
        <f t="shared" si="24"/>
        <v>1.3300000000000001</v>
      </c>
      <c r="Q385" s="43">
        <f t="shared" si="25"/>
        <v>1.782</v>
      </c>
      <c r="R385" s="43">
        <f t="shared" si="26"/>
        <v>1.7230000000000001</v>
      </c>
      <c r="S385" s="58">
        <v>1330</v>
      </c>
      <c r="T385" s="57">
        <v>1782</v>
      </c>
      <c r="U385" s="57">
        <v>1723</v>
      </c>
      <c r="Y385">
        <v>1.782</v>
      </c>
    </row>
    <row r="386" ht="18.75">
      <c r="A386" s="105"/>
      <c r="B386" s="40" t="s">
        <v>541</v>
      </c>
      <c r="C386" s="41"/>
      <c r="D386" s="41"/>
      <c r="E386" s="41"/>
      <c r="F386" s="41"/>
      <c r="G386" s="41"/>
      <c r="H386" s="41"/>
      <c r="I386" s="41">
        <v>5</v>
      </c>
      <c r="J386" s="41">
        <v>30</v>
      </c>
      <c r="K386" s="41">
        <v>49.799999999999997</v>
      </c>
      <c r="L386" s="41">
        <v>7</v>
      </c>
      <c r="M386" s="41">
        <v>35</v>
      </c>
      <c r="N386" s="41">
        <v>49.100000000000001</v>
      </c>
      <c r="O386" s="42">
        <v>1.4399999999999999</v>
      </c>
      <c r="P386" s="43">
        <f t="shared" si="24"/>
        <v>0.877</v>
      </c>
      <c r="Q386" s="43">
        <f t="shared" si="25"/>
        <v>1.085</v>
      </c>
      <c r="R386" s="43">
        <f t="shared" si="26"/>
        <v>1.4099999999999999</v>
      </c>
      <c r="S386" s="58">
        <v>877</v>
      </c>
      <c r="T386" s="57">
        <v>1085</v>
      </c>
      <c r="U386" s="57">
        <v>1410</v>
      </c>
      <c r="Y386">
        <v>1.085</v>
      </c>
    </row>
    <row r="387" ht="18.75">
      <c r="A387" s="105"/>
      <c r="B387" s="40" t="s">
        <v>542</v>
      </c>
      <c r="C387" s="41"/>
      <c r="D387" s="41"/>
      <c r="E387" s="41"/>
      <c r="F387" s="41"/>
      <c r="G387" s="41"/>
      <c r="H387" s="41"/>
      <c r="I387" s="41">
        <v>5</v>
      </c>
      <c r="J387" s="41">
        <v>30</v>
      </c>
      <c r="K387" s="41">
        <v>49.799999999999997</v>
      </c>
      <c r="L387" s="41">
        <v>7</v>
      </c>
      <c r="M387" s="41">
        <v>35</v>
      </c>
      <c r="N387" s="41">
        <v>49.100000000000001</v>
      </c>
      <c r="O387" s="42">
        <v>0.050000000000000003</v>
      </c>
      <c r="P387" s="43">
        <f t="shared" si="24"/>
        <v>0.028059999999999998</v>
      </c>
      <c r="Q387" s="43">
        <f t="shared" si="25"/>
        <v>0.029999999999999999</v>
      </c>
      <c r="R387" s="43">
        <f t="shared" si="26"/>
        <v>0.029860000000000001</v>
      </c>
      <c r="S387" s="58">
        <v>28.059999999999999</v>
      </c>
      <c r="T387" s="57">
        <v>30</v>
      </c>
      <c r="U387" s="57">
        <v>29.859999999999999</v>
      </c>
      <c r="Y387">
        <v>0.029999999999999999</v>
      </c>
    </row>
    <row r="388" ht="18.75">
      <c r="A388" s="105"/>
      <c r="B388" s="40" t="s">
        <v>543</v>
      </c>
      <c r="C388" s="41"/>
      <c r="D388" s="41"/>
      <c r="E388" s="41"/>
      <c r="F388" s="41"/>
      <c r="G388" s="41"/>
      <c r="H388" s="41"/>
      <c r="I388" s="41">
        <v>5</v>
      </c>
      <c r="J388" s="41">
        <v>30</v>
      </c>
      <c r="K388" s="41">
        <v>49.799999999999997</v>
      </c>
      <c r="L388" s="41">
        <v>7</v>
      </c>
      <c r="M388" s="41">
        <v>35</v>
      </c>
      <c r="N388" s="41">
        <v>49.100000000000001</v>
      </c>
      <c r="O388" s="42">
        <v>0.10000000000000001</v>
      </c>
      <c r="P388" s="43">
        <f t="shared" si="24"/>
        <v>0.096299999999999997</v>
      </c>
      <c r="Q388" s="43">
        <f t="shared" si="25"/>
        <v>0.1008</v>
      </c>
      <c r="R388" s="43">
        <f t="shared" si="26"/>
        <v>0.12165999999999999</v>
      </c>
      <c r="S388" s="99">
        <v>96.299999999999997</v>
      </c>
      <c r="T388" s="100">
        <v>100.8</v>
      </c>
      <c r="U388" s="100">
        <v>121.66</v>
      </c>
      <c r="Y388">
        <v>0.1008</v>
      </c>
    </row>
    <row r="389" ht="18.75">
      <c r="A389" s="105"/>
      <c r="B389" s="40" t="s">
        <v>544</v>
      </c>
      <c r="C389" s="41"/>
      <c r="D389" s="41"/>
      <c r="E389" s="41"/>
      <c r="F389" s="41"/>
      <c r="G389" s="41"/>
      <c r="H389" s="41"/>
      <c r="I389" s="41">
        <v>5</v>
      </c>
      <c r="J389" s="41">
        <v>30</v>
      </c>
      <c r="K389" s="41">
        <v>49.799999999999997</v>
      </c>
      <c r="L389" s="41">
        <v>7</v>
      </c>
      <c r="M389" s="41">
        <v>35</v>
      </c>
      <c r="N389" s="41">
        <v>49.100000000000001</v>
      </c>
      <c r="O389" s="42">
        <v>1.6299999999999999</v>
      </c>
      <c r="P389" s="43">
        <f t="shared" si="24"/>
        <v>1.6180000000000001</v>
      </c>
      <c r="Q389" s="43">
        <f t="shared" si="25"/>
        <v>1.7210000000000001</v>
      </c>
      <c r="R389" s="43">
        <f t="shared" si="26"/>
        <v>1.6950000000000001</v>
      </c>
      <c r="S389" s="59">
        <v>1618</v>
      </c>
      <c r="T389" s="60">
        <v>1721</v>
      </c>
      <c r="U389" s="57">
        <v>1695</v>
      </c>
      <c r="Y389">
        <v>1.7210000000000001</v>
      </c>
    </row>
    <row r="390" ht="18.75">
      <c r="A390" s="105" t="s">
        <v>235</v>
      </c>
      <c r="B390" s="40" t="s">
        <v>545</v>
      </c>
      <c r="C390" s="41"/>
      <c r="D390" s="41"/>
      <c r="E390" s="41"/>
      <c r="F390" s="41"/>
      <c r="G390" s="41"/>
      <c r="H390" s="41"/>
      <c r="I390" s="41">
        <v>20</v>
      </c>
      <c r="J390" s="41">
        <v>105</v>
      </c>
      <c r="K390" s="41">
        <v>49.799999999999997</v>
      </c>
      <c r="L390" s="41">
        <v>7</v>
      </c>
      <c r="M390" s="41">
        <v>35</v>
      </c>
      <c r="N390" s="41">
        <v>49.100000000000001</v>
      </c>
      <c r="O390" s="42">
        <v>0.14999999999999999</v>
      </c>
      <c r="P390" s="43">
        <f t="shared" si="24"/>
        <v>0.089999999999999997</v>
      </c>
      <c r="Q390" s="43">
        <f t="shared" si="25"/>
        <v>0.13800000000000001</v>
      </c>
      <c r="R390" s="43">
        <f t="shared" si="26"/>
        <v>0.15159999999999998</v>
      </c>
      <c r="S390" s="59">
        <v>90</v>
      </c>
      <c r="T390" s="60">
        <v>138</v>
      </c>
      <c r="U390" s="57">
        <v>151.59999999999999</v>
      </c>
      <c r="Y390">
        <v>0.13800000000000001</v>
      </c>
    </row>
    <row r="391" ht="18.75">
      <c r="A391" s="105"/>
      <c r="B391" s="40" t="s">
        <v>546</v>
      </c>
      <c r="C391" s="41"/>
      <c r="D391" s="41"/>
      <c r="E391" s="41"/>
      <c r="F391" s="41"/>
      <c r="G391" s="41"/>
      <c r="H391" s="41"/>
      <c r="I391" s="41">
        <v>20</v>
      </c>
      <c r="J391" s="41">
        <v>105</v>
      </c>
      <c r="K391" s="41">
        <v>49.799999999999997</v>
      </c>
      <c r="L391" s="41">
        <v>7</v>
      </c>
      <c r="M391" s="41">
        <v>35</v>
      </c>
      <c r="N391" s="41">
        <v>49.100000000000001</v>
      </c>
      <c r="O391" s="42">
        <v>0.01</v>
      </c>
      <c r="P391" s="43">
        <f t="shared" si="24"/>
        <v>0.010800000000000001</v>
      </c>
      <c r="Q391" s="43">
        <f t="shared" si="25"/>
        <v>0.010800000000000001</v>
      </c>
      <c r="R391" s="43">
        <f t="shared" si="26"/>
        <v>0.010800000000000001</v>
      </c>
      <c r="S391" s="55">
        <v>10.800000000000001</v>
      </c>
      <c r="T391" s="60">
        <v>10.800000000000001</v>
      </c>
      <c r="U391" s="60">
        <v>10.800000000000001</v>
      </c>
      <c r="Y391">
        <v>0.010800000000000001</v>
      </c>
    </row>
    <row r="392" ht="18.75">
      <c r="A392" s="105"/>
      <c r="B392" s="40" t="s">
        <v>547</v>
      </c>
      <c r="C392" s="41"/>
      <c r="D392" s="41"/>
      <c r="E392" s="41"/>
      <c r="F392" s="41"/>
      <c r="G392" s="41"/>
      <c r="H392" s="41"/>
      <c r="I392" s="41">
        <v>20</v>
      </c>
      <c r="J392" s="41">
        <v>105</v>
      </c>
      <c r="K392" s="41">
        <v>49.799999999999997</v>
      </c>
      <c r="L392" s="41">
        <v>7</v>
      </c>
      <c r="M392" s="41">
        <v>35</v>
      </c>
      <c r="N392" s="41">
        <v>49.100000000000001</v>
      </c>
      <c r="O392" s="42">
        <v>0.11</v>
      </c>
      <c r="P392" s="43">
        <f t="shared" si="24"/>
        <v>0.053999999999999999</v>
      </c>
      <c r="Q392" s="43">
        <f t="shared" si="25"/>
        <v>0.086400000000000005</v>
      </c>
      <c r="R392" s="43">
        <f t="shared" si="26"/>
        <v>0.104</v>
      </c>
      <c r="S392" s="44">
        <v>54</v>
      </c>
      <c r="T392" s="45">
        <v>86.400000000000006</v>
      </c>
      <c r="U392" s="45">
        <v>104</v>
      </c>
      <c r="Y392">
        <v>0.086400000000000005</v>
      </c>
    </row>
    <row r="393" ht="18.75">
      <c r="A393" s="105"/>
      <c r="B393" s="40" t="s">
        <v>548</v>
      </c>
      <c r="C393" s="41"/>
      <c r="D393" s="41"/>
      <c r="E393" s="41"/>
      <c r="F393" s="41"/>
      <c r="G393" s="41"/>
      <c r="H393" s="41"/>
      <c r="I393" s="41">
        <v>20</v>
      </c>
      <c r="J393" s="41">
        <v>105</v>
      </c>
      <c r="K393" s="41">
        <v>49.799999999999997</v>
      </c>
      <c r="L393" s="41">
        <v>7</v>
      </c>
      <c r="M393" s="41">
        <v>35</v>
      </c>
      <c r="N393" s="41">
        <v>49.100000000000001</v>
      </c>
      <c r="O393" s="42">
        <v>0.029999999999999999</v>
      </c>
      <c r="P393" s="43">
        <f t="shared" si="24"/>
        <v>0.03024</v>
      </c>
      <c r="Q393" s="43">
        <f t="shared" si="25"/>
        <v>0.03696</v>
      </c>
      <c r="R393" s="43">
        <f t="shared" si="26"/>
        <v>0.043560000000000001</v>
      </c>
      <c r="S393" s="44">
        <v>30.239999999999998</v>
      </c>
      <c r="T393" s="60">
        <v>36.960000000000001</v>
      </c>
      <c r="U393" s="45">
        <v>43.560000000000002</v>
      </c>
      <c r="Y393">
        <v>0.03696</v>
      </c>
    </row>
    <row r="394" ht="18.75">
      <c r="A394" s="105" t="s">
        <v>463</v>
      </c>
      <c r="B394" s="40" t="s">
        <v>549</v>
      </c>
      <c r="C394" s="41"/>
      <c r="D394" s="41"/>
      <c r="E394" s="41"/>
      <c r="F394" s="41"/>
      <c r="G394" s="41"/>
      <c r="H394" s="41"/>
      <c r="I394" s="41"/>
      <c r="J394" s="41" t="s">
        <v>112</v>
      </c>
      <c r="K394" s="41" t="s">
        <v>112</v>
      </c>
      <c r="L394" s="41">
        <v>8</v>
      </c>
      <c r="M394" s="41">
        <v>40</v>
      </c>
      <c r="N394" s="41">
        <v>49.100000000000001</v>
      </c>
      <c r="O394" s="42">
        <v>1.74</v>
      </c>
      <c r="P394" s="43">
        <f t="shared" si="24"/>
        <v>0.63575999999999999</v>
      </c>
      <c r="Q394" s="43">
        <f t="shared" si="25"/>
        <v>1.52</v>
      </c>
      <c r="R394" s="43">
        <f t="shared" si="26"/>
        <v>1.3959999999999999</v>
      </c>
      <c r="S394" s="59">
        <v>635.75999999999999</v>
      </c>
      <c r="T394" s="60">
        <v>1520</v>
      </c>
      <c r="U394" s="60">
        <v>1396</v>
      </c>
    </row>
    <row r="395" ht="18.75">
      <c r="A395" s="105"/>
      <c r="B395" s="40" t="s">
        <v>550</v>
      </c>
      <c r="C395" s="41"/>
      <c r="D395" s="41"/>
      <c r="E395" s="41"/>
      <c r="F395" s="41"/>
      <c r="G395" s="41"/>
      <c r="H395" s="41"/>
      <c r="I395" s="41"/>
      <c r="J395" s="41" t="s">
        <v>112</v>
      </c>
      <c r="K395" s="41" t="s">
        <v>112</v>
      </c>
      <c r="L395" s="41">
        <v>8</v>
      </c>
      <c r="M395" s="41">
        <v>40</v>
      </c>
      <c r="N395" s="41">
        <v>49.100000000000001</v>
      </c>
      <c r="O395" s="42">
        <v>0.94999999999999996</v>
      </c>
      <c r="P395" s="43">
        <f t="shared" si="24"/>
        <v>0.64991999999999994</v>
      </c>
      <c r="Q395" s="43">
        <f t="shared" si="25"/>
        <v>0.91967999999999994</v>
      </c>
      <c r="R395" s="43">
        <f t="shared" si="26"/>
        <v>0.8832000000000001</v>
      </c>
      <c r="S395" s="59">
        <v>649.91999999999996</v>
      </c>
      <c r="T395" s="60">
        <v>919.67999999999995</v>
      </c>
      <c r="U395" s="60">
        <v>883.20000000000005</v>
      </c>
    </row>
    <row r="396" ht="18.75">
      <c r="A396" s="105"/>
      <c r="B396" s="40" t="s">
        <v>551</v>
      </c>
      <c r="C396" s="41"/>
      <c r="D396" s="41"/>
      <c r="E396" s="41"/>
      <c r="F396" s="41"/>
      <c r="G396" s="41"/>
      <c r="H396" s="41"/>
      <c r="I396" s="41"/>
      <c r="J396" s="41" t="s">
        <v>112</v>
      </c>
      <c r="K396" s="41" t="s">
        <v>112</v>
      </c>
      <c r="L396" s="41">
        <v>8</v>
      </c>
      <c r="M396" s="41">
        <v>40</v>
      </c>
      <c r="N396" s="41">
        <v>49.100000000000001</v>
      </c>
      <c r="O396" s="42">
        <v>0.95999999999999996</v>
      </c>
      <c r="P396" s="43">
        <f t="shared" si="24"/>
        <v>0.79200000000000004</v>
      </c>
      <c r="Q396" s="43">
        <f t="shared" si="25"/>
        <v>0.82296000000000002</v>
      </c>
      <c r="R396" s="43">
        <f t="shared" si="26"/>
        <v>0.81215999999999999</v>
      </c>
      <c r="S396" s="58">
        <v>792</v>
      </c>
      <c r="T396" s="60">
        <v>822.96000000000004</v>
      </c>
      <c r="U396" s="60">
        <v>812.15999999999997</v>
      </c>
    </row>
    <row r="397" ht="18.75">
      <c r="A397" s="105"/>
      <c r="B397" s="40" t="s">
        <v>552</v>
      </c>
      <c r="C397" s="41"/>
      <c r="D397" s="41"/>
      <c r="E397" s="41"/>
      <c r="F397" s="41"/>
      <c r="G397" s="41"/>
      <c r="H397" s="41"/>
      <c r="I397" s="41"/>
      <c r="J397" s="41" t="s">
        <v>112</v>
      </c>
      <c r="K397" s="41" t="s">
        <v>112</v>
      </c>
      <c r="L397" s="41">
        <v>8</v>
      </c>
      <c r="M397" s="41">
        <v>40</v>
      </c>
      <c r="N397" s="41">
        <v>49.100000000000001</v>
      </c>
      <c r="O397" s="42">
        <v>0.14000000000000001</v>
      </c>
      <c r="P397" s="43">
        <f t="shared" si="24"/>
        <v>1.0069999999999999</v>
      </c>
      <c r="Q397" s="43">
        <f t="shared" si="25"/>
        <v>1.1339999999999999</v>
      </c>
      <c r="R397" s="43">
        <f t="shared" si="26"/>
        <v>1.0960000000000001</v>
      </c>
      <c r="S397" s="59">
        <v>1007</v>
      </c>
      <c r="T397" s="60">
        <v>1134</v>
      </c>
      <c r="U397" s="57">
        <v>1096</v>
      </c>
    </row>
    <row r="398" ht="18.75">
      <c r="A398" s="105"/>
      <c r="B398" s="40" t="s">
        <v>553</v>
      </c>
      <c r="C398" s="41"/>
      <c r="D398" s="41"/>
      <c r="E398" s="41"/>
      <c r="F398" s="41"/>
      <c r="G398" s="41"/>
      <c r="H398" s="41"/>
      <c r="I398" s="41"/>
      <c r="J398" s="41" t="s">
        <v>112</v>
      </c>
      <c r="K398" s="41" t="s">
        <v>112</v>
      </c>
      <c r="L398" s="41">
        <v>8</v>
      </c>
      <c r="M398" s="41">
        <v>40</v>
      </c>
      <c r="N398" s="41">
        <v>49.100000000000001</v>
      </c>
      <c r="O398" s="42">
        <v>0.38</v>
      </c>
      <c r="P398" s="43">
        <f t="shared" si="24"/>
        <v>0.12744</v>
      </c>
      <c r="Q398" s="43">
        <f t="shared" si="25"/>
        <v>0.22031999999999999</v>
      </c>
      <c r="R398" s="43">
        <f t="shared" si="26"/>
        <v>0.17280000000000001</v>
      </c>
      <c r="S398" s="58">
        <v>127.44</v>
      </c>
      <c r="T398" s="56">
        <v>220.31999999999999</v>
      </c>
      <c r="U398" s="56">
        <v>172.80000000000001</v>
      </c>
    </row>
    <row r="399" ht="18.75">
      <c r="A399" s="105"/>
      <c r="B399" s="40" t="s">
        <v>554</v>
      </c>
      <c r="C399" s="41"/>
      <c r="D399" s="41"/>
      <c r="E399" s="41"/>
      <c r="F399" s="41"/>
      <c r="G399" s="41"/>
      <c r="H399" s="41"/>
      <c r="I399" s="41"/>
      <c r="J399" s="41" t="s">
        <v>112</v>
      </c>
      <c r="K399" s="41" t="s">
        <v>112</v>
      </c>
      <c r="L399" s="41">
        <v>8</v>
      </c>
      <c r="M399" s="41">
        <v>40</v>
      </c>
      <c r="N399" s="41">
        <v>49.100000000000001</v>
      </c>
      <c r="O399" s="42">
        <v>1.01</v>
      </c>
      <c r="P399" s="43">
        <f t="shared" si="24"/>
        <v>0.41472000000000003</v>
      </c>
      <c r="Q399" s="43">
        <f t="shared" si="25"/>
        <v>0.92664000000000002</v>
      </c>
      <c r="R399" s="43">
        <f t="shared" si="26"/>
        <v>1.038</v>
      </c>
      <c r="S399" s="58">
        <v>414.72000000000003</v>
      </c>
      <c r="T399" s="57">
        <v>926.63999999999999</v>
      </c>
      <c r="U399" s="57">
        <v>1038</v>
      </c>
    </row>
    <row r="400" ht="18.75">
      <c r="A400" s="105"/>
      <c r="B400" s="40" t="s">
        <v>555</v>
      </c>
      <c r="C400" s="41"/>
      <c r="D400" s="41"/>
      <c r="E400" s="41"/>
      <c r="F400" s="41"/>
      <c r="G400" s="41"/>
      <c r="H400" s="41"/>
      <c r="I400" s="41"/>
      <c r="J400" s="41" t="s">
        <v>112</v>
      </c>
      <c r="K400" s="41" t="s">
        <v>112</v>
      </c>
      <c r="L400" s="41">
        <v>8</v>
      </c>
      <c r="M400" s="41">
        <v>40</v>
      </c>
      <c r="N400" s="41">
        <v>49.100000000000001</v>
      </c>
      <c r="O400" s="42">
        <v>1.99</v>
      </c>
      <c r="P400" s="43">
        <f t="shared" si="24"/>
        <v>0.50526000000000004</v>
      </c>
      <c r="Q400" s="43">
        <f t="shared" si="25"/>
        <v>0.79020000000000001</v>
      </c>
      <c r="R400" s="43">
        <f t="shared" si="26"/>
        <v>0.76266</v>
      </c>
      <c r="S400" s="67">
        <v>505.25999999999999</v>
      </c>
      <c r="T400" s="57">
        <v>790.20000000000005</v>
      </c>
      <c r="U400" s="65">
        <v>762.65999999999997</v>
      </c>
    </row>
    <row r="401" ht="18.75">
      <c r="A401" s="105"/>
      <c r="B401" s="40" t="s">
        <v>556</v>
      </c>
      <c r="C401" s="41"/>
      <c r="D401" s="41"/>
      <c r="E401" s="41"/>
      <c r="F401" s="41"/>
      <c r="G401" s="41"/>
      <c r="H401" s="41"/>
      <c r="I401" s="41"/>
      <c r="J401" s="41" t="s">
        <v>112</v>
      </c>
      <c r="K401" s="41" t="s">
        <v>112</v>
      </c>
      <c r="L401" s="41">
        <v>8</v>
      </c>
      <c r="M401" s="41">
        <v>40</v>
      </c>
      <c r="N401" s="41">
        <v>49.100000000000001</v>
      </c>
      <c r="O401" s="42">
        <v>0.72999999999999998</v>
      </c>
      <c r="P401" s="43">
        <f t="shared" si="24"/>
        <v>0.25391999999999998</v>
      </c>
      <c r="Q401" s="43">
        <f t="shared" si="25"/>
        <v>0.65184000000000009</v>
      </c>
      <c r="R401" s="43">
        <f t="shared" si="26"/>
        <v>0.55344000000000004</v>
      </c>
      <c r="S401" s="58">
        <v>253.91999999999999</v>
      </c>
      <c r="T401" s="57">
        <v>651.84000000000003</v>
      </c>
      <c r="U401" s="57">
        <v>553.44000000000005</v>
      </c>
    </row>
    <row r="402" ht="18.75">
      <c r="A402" s="105"/>
      <c r="B402" s="40" t="s">
        <v>557</v>
      </c>
      <c r="C402" s="41"/>
      <c r="D402" s="41"/>
      <c r="E402" s="41"/>
      <c r="F402" s="41"/>
      <c r="G402" s="41"/>
      <c r="H402" s="41"/>
      <c r="I402" s="41"/>
      <c r="J402" s="41" t="s">
        <v>112</v>
      </c>
      <c r="K402" s="41" t="s">
        <v>112</v>
      </c>
      <c r="L402" s="41">
        <v>8</v>
      </c>
      <c r="M402" s="41">
        <v>40</v>
      </c>
      <c r="N402" s="41">
        <v>49.100000000000001</v>
      </c>
      <c r="O402" s="42">
        <v>1.6699999999999999</v>
      </c>
      <c r="P402" s="43">
        <f t="shared" si="24"/>
        <v>0.96120000000000005</v>
      </c>
      <c r="Q402" s="43">
        <f t="shared" si="25"/>
        <v>1.4650000000000001</v>
      </c>
      <c r="R402" s="43">
        <f t="shared" si="26"/>
        <v>1.534</v>
      </c>
      <c r="S402" s="58">
        <v>961.20000000000005</v>
      </c>
      <c r="T402" s="57">
        <v>1465</v>
      </c>
      <c r="U402" s="57">
        <v>1534</v>
      </c>
    </row>
    <row r="403" ht="18.75">
      <c r="A403" s="105"/>
      <c r="B403" s="40" t="s">
        <v>558</v>
      </c>
      <c r="C403" s="41"/>
      <c r="D403" s="41"/>
      <c r="E403" s="41"/>
      <c r="F403" s="41"/>
      <c r="G403" s="41"/>
      <c r="H403" s="41"/>
      <c r="I403" s="41"/>
      <c r="J403" s="41" t="s">
        <v>112</v>
      </c>
      <c r="K403" s="41" t="s">
        <v>112</v>
      </c>
      <c r="L403" s="41">
        <v>8</v>
      </c>
      <c r="M403" s="41">
        <v>40</v>
      </c>
      <c r="N403" s="41">
        <v>49.100000000000001</v>
      </c>
      <c r="O403" s="42">
        <v>1.52</v>
      </c>
      <c r="P403" s="43">
        <f t="shared" si="24"/>
        <v>0.69335999999999998</v>
      </c>
      <c r="Q403" s="43">
        <f t="shared" si="25"/>
        <v>1.5189999999999999</v>
      </c>
      <c r="R403" s="43">
        <f t="shared" si="26"/>
        <v>1.593</v>
      </c>
      <c r="S403" s="58">
        <v>693.36000000000001</v>
      </c>
      <c r="T403" s="57">
        <v>1519</v>
      </c>
      <c r="U403" s="57">
        <v>1593</v>
      </c>
    </row>
    <row r="404" ht="18.75">
      <c r="A404" s="105"/>
      <c r="B404" s="40" t="s">
        <v>559</v>
      </c>
      <c r="C404" s="41"/>
      <c r="D404" s="41"/>
      <c r="E404" s="41"/>
      <c r="F404" s="41"/>
      <c r="G404" s="41"/>
      <c r="H404" s="41"/>
      <c r="I404" s="41"/>
      <c r="J404" s="41" t="s">
        <v>112</v>
      </c>
      <c r="K404" s="41" t="s">
        <v>112</v>
      </c>
      <c r="L404" s="41">
        <v>8</v>
      </c>
      <c r="M404" s="41">
        <v>40</v>
      </c>
      <c r="N404" s="41">
        <v>49.100000000000001</v>
      </c>
      <c r="O404" s="42">
        <v>0.77000000000000002</v>
      </c>
      <c r="P404" s="43">
        <f t="shared" si="24"/>
        <v>0.17232</v>
      </c>
      <c r="Q404" s="43">
        <f t="shared" si="25"/>
        <v>0.53183999999999998</v>
      </c>
      <c r="R404" s="43">
        <f t="shared" si="26"/>
        <v>0.66144000000000003</v>
      </c>
      <c r="S404" s="55">
        <v>172.31999999999999</v>
      </c>
      <c r="T404" s="56">
        <v>531.84000000000003</v>
      </c>
      <c r="U404" s="57">
        <v>661.44000000000005</v>
      </c>
    </row>
    <row r="405" ht="18.75">
      <c r="A405" s="105"/>
      <c r="B405" s="40" t="s">
        <v>560</v>
      </c>
      <c r="C405" s="41"/>
      <c r="D405" s="41"/>
      <c r="E405" s="41"/>
      <c r="F405" s="41"/>
      <c r="G405" s="41"/>
      <c r="H405" s="41"/>
      <c r="I405" s="41"/>
      <c r="J405" s="41" t="s">
        <v>112</v>
      </c>
      <c r="K405" s="41" t="s">
        <v>112</v>
      </c>
      <c r="L405" s="41">
        <v>8</v>
      </c>
      <c r="M405" s="41">
        <v>40</v>
      </c>
      <c r="N405" s="41">
        <v>49.100000000000001</v>
      </c>
      <c r="O405" s="42">
        <v>1.1699999999999999</v>
      </c>
      <c r="P405" s="43">
        <f t="shared" si="24"/>
        <v>0.59663999999999995</v>
      </c>
      <c r="Q405" s="43">
        <f t="shared" si="25"/>
        <v>1.0049999999999999</v>
      </c>
      <c r="R405" s="43">
        <f t="shared" si="26"/>
        <v>1.056</v>
      </c>
      <c r="S405" s="58">
        <v>596.63999999999999</v>
      </c>
      <c r="T405" s="57">
        <v>1005</v>
      </c>
      <c r="U405" s="57">
        <v>1056</v>
      </c>
    </row>
    <row r="406" ht="18.75">
      <c r="A406" s="105"/>
      <c r="B406" s="40" t="s">
        <v>561</v>
      </c>
      <c r="C406" s="41"/>
      <c r="D406" s="41"/>
      <c r="E406" s="41"/>
      <c r="F406" s="41"/>
      <c r="G406" s="41"/>
      <c r="H406" s="41"/>
      <c r="I406" s="41"/>
      <c r="J406" s="41" t="s">
        <v>112</v>
      </c>
      <c r="K406" s="41" t="s">
        <v>112</v>
      </c>
      <c r="L406" s="41">
        <v>8</v>
      </c>
      <c r="M406" s="41">
        <v>40</v>
      </c>
      <c r="N406" s="41">
        <v>49.100000000000001</v>
      </c>
      <c r="O406" s="42">
        <v>0.11</v>
      </c>
      <c r="P406" s="43">
        <f t="shared" si="24"/>
        <v>0.022079999999999999</v>
      </c>
      <c r="Q406" s="43">
        <f t="shared" si="25"/>
        <v>0.13008</v>
      </c>
      <c r="R406" s="43">
        <f t="shared" si="26"/>
        <v>0.11087999999999999</v>
      </c>
      <c r="S406" s="59">
        <v>22.079999999999998</v>
      </c>
      <c r="T406" s="60">
        <v>130.08000000000001</v>
      </c>
      <c r="U406" s="57">
        <v>110.88</v>
      </c>
    </row>
    <row r="407" ht="18.75">
      <c r="A407" s="105"/>
      <c r="B407" s="40" t="s">
        <v>562</v>
      </c>
      <c r="C407" s="41"/>
      <c r="D407" s="41"/>
      <c r="E407" s="41"/>
      <c r="F407" s="41"/>
      <c r="G407" s="41"/>
      <c r="H407" s="41"/>
      <c r="I407" s="41"/>
      <c r="J407" s="41" t="s">
        <v>112</v>
      </c>
      <c r="K407" s="41" t="s">
        <v>112</v>
      </c>
      <c r="L407" s="41">
        <v>8</v>
      </c>
      <c r="M407" s="41">
        <v>40</v>
      </c>
      <c r="N407" s="41">
        <v>49.100000000000001</v>
      </c>
      <c r="O407" s="42">
        <v>0.17999999999999999</v>
      </c>
      <c r="P407" s="43">
        <f t="shared" si="24"/>
        <v>0.16500000000000001</v>
      </c>
      <c r="Q407" s="43">
        <f t="shared" si="25"/>
        <v>0.26219999999999999</v>
      </c>
      <c r="R407" s="43">
        <f t="shared" si="26"/>
        <v>0.19080000000000003</v>
      </c>
      <c r="S407" s="59">
        <v>165</v>
      </c>
      <c r="T407" s="60">
        <v>262.19999999999999</v>
      </c>
      <c r="U407" s="60">
        <v>190.80000000000001</v>
      </c>
    </row>
    <row r="408" ht="18.75">
      <c r="A408" s="105"/>
      <c r="B408" s="40" t="s">
        <v>563</v>
      </c>
      <c r="C408" s="41"/>
      <c r="D408" s="41"/>
      <c r="E408" s="41"/>
      <c r="F408" s="41"/>
      <c r="G408" s="41"/>
      <c r="H408" s="41"/>
      <c r="I408" s="41"/>
      <c r="J408" s="41" t="s">
        <v>112</v>
      </c>
      <c r="K408" s="41" t="s">
        <v>112</v>
      </c>
      <c r="L408" s="41">
        <v>8</v>
      </c>
      <c r="M408" s="41">
        <v>40</v>
      </c>
      <c r="N408" s="41">
        <v>49.100000000000001</v>
      </c>
      <c r="O408" s="42">
        <v>0.46999999999999997</v>
      </c>
      <c r="P408" s="43">
        <f t="shared" si="24"/>
        <v>0.1452</v>
      </c>
      <c r="Q408" s="43">
        <f t="shared" si="25"/>
        <v>0.21299999999999999</v>
      </c>
      <c r="R408" s="43">
        <f t="shared" si="26"/>
        <v>0.24299999999999999</v>
      </c>
      <c r="S408" s="58">
        <v>145.19999999999999</v>
      </c>
      <c r="T408" s="57">
        <v>213</v>
      </c>
      <c r="U408" s="57">
        <v>243</v>
      </c>
    </row>
    <row r="409" ht="18.75">
      <c r="A409" s="105"/>
      <c r="B409" s="40" t="s">
        <v>564</v>
      </c>
      <c r="C409" s="41"/>
      <c r="D409" s="41"/>
      <c r="E409" s="41"/>
      <c r="F409" s="41"/>
      <c r="G409" s="41"/>
      <c r="H409" s="41"/>
      <c r="I409" s="41"/>
      <c r="J409" s="41" t="s">
        <v>112</v>
      </c>
      <c r="K409" s="41" t="s">
        <v>112</v>
      </c>
      <c r="L409" s="41">
        <v>8</v>
      </c>
      <c r="M409" s="41">
        <v>40</v>
      </c>
      <c r="N409" s="41">
        <v>49.100000000000001</v>
      </c>
      <c r="O409" s="42">
        <v>0.11</v>
      </c>
      <c r="P409" s="43">
        <f t="shared" si="24"/>
        <v>0.15480000000000002</v>
      </c>
      <c r="Q409" s="43">
        <f t="shared" si="25"/>
        <v>0.27060000000000001</v>
      </c>
      <c r="R409" s="43">
        <f t="shared" si="26"/>
        <v>0.22800000000000001</v>
      </c>
      <c r="S409" s="99">
        <v>154.80000000000001</v>
      </c>
      <c r="T409" s="102">
        <v>270.60000000000002</v>
      </c>
      <c r="U409" s="102">
        <v>228</v>
      </c>
    </row>
    <row r="410" ht="18.75">
      <c r="A410" s="105"/>
      <c r="B410" s="40" t="s">
        <v>565</v>
      </c>
      <c r="C410" s="41"/>
      <c r="D410" s="41"/>
      <c r="E410" s="41"/>
      <c r="F410" s="41"/>
      <c r="G410" s="41"/>
      <c r="H410" s="41"/>
      <c r="I410" s="41"/>
      <c r="J410" s="41" t="s">
        <v>112</v>
      </c>
      <c r="K410" s="41" t="s">
        <v>112</v>
      </c>
      <c r="L410" s="41">
        <v>8</v>
      </c>
      <c r="M410" s="41">
        <v>40</v>
      </c>
      <c r="N410" s="41">
        <v>49.100000000000001</v>
      </c>
      <c r="O410" s="42">
        <v>0.10000000000000001</v>
      </c>
      <c r="P410" s="43">
        <f t="shared" si="24"/>
        <v>0.062399999999999997</v>
      </c>
      <c r="Q410" s="43">
        <f t="shared" si="25"/>
        <v>0.129</v>
      </c>
      <c r="R410" s="43">
        <f t="shared" si="26"/>
        <v>0.16440000000000002</v>
      </c>
      <c r="S410" s="59">
        <v>62.399999999999999</v>
      </c>
      <c r="T410" s="60">
        <v>129</v>
      </c>
      <c r="U410" s="60">
        <v>164.40000000000001</v>
      </c>
    </row>
    <row r="411" ht="18.75">
      <c r="A411" s="105"/>
      <c r="B411" s="40" t="s">
        <v>566</v>
      </c>
      <c r="C411" s="41"/>
      <c r="D411" s="41"/>
      <c r="E411" s="41"/>
      <c r="F411" s="41"/>
      <c r="G411" s="41"/>
      <c r="H411" s="41"/>
      <c r="I411" s="41"/>
      <c r="J411" s="41" t="s">
        <v>112</v>
      </c>
      <c r="K411" s="41" t="s">
        <v>112</v>
      </c>
      <c r="L411" s="41">
        <v>8</v>
      </c>
      <c r="M411" s="41">
        <v>40</v>
      </c>
      <c r="N411" s="41">
        <v>49.100000000000001</v>
      </c>
      <c r="O411" s="42">
        <v>0</v>
      </c>
      <c r="P411" s="43">
        <f t="shared" si="24"/>
        <v>0.57479999999999998</v>
      </c>
      <c r="Q411" s="43">
        <f t="shared" si="25"/>
        <v>0.6804</v>
      </c>
      <c r="R411" s="43">
        <f t="shared" si="26"/>
        <v>0.72839999999999994</v>
      </c>
      <c r="S411" s="59">
        <v>574.79999999999995</v>
      </c>
      <c r="T411" s="60">
        <v>680.39999999999998</v>
      </c>
      <c r="U411" s="57">
        <v>728.39999999999998</v>
      </c>
    </row>
    <row r="412" ht="18.75">
      <c r="A412" s="41" t="s">
        <v>567</v>
      </c>
      <c r="B412" s="40" t="s">
        <v>568</v>
      </c>
      <c r="C412" s="41"/>
      <c r="D412" s="41"/>
      <c r="E412" s="41"/>
      <c r="F412" s="41"/>
      <c r="G412" s="41"/>
      <c r="H412" s="41"/>
      <c r="I412" s="41">
        <v>11</v>
      </c>
      <c r="J412" s="41">
        <v>60</v>
      </c>
      <c r="K412" s="41">
        <v>49.799999999999997</v>
      </c>
      <c r="L412" s="41">
        <v>8</v>
      </c>
      <c r="M412" s="41">
        <v>40</v>
      </c>
      <c r="N412" s="41">
        <v>49.100000000000001</v>
      </c>
      <c r="O412" s="42">
        <v>0</v>
      </c>
      <c r="P412" s="43">
        <f t="shared" si="24"/>
        <v>0.0014399999999999999</v>
      </c>
      <c r="Q412" s="43">
        <f t="shared" si="25"/>
        <v>0.0014399999999999999</v>
      </c>
      <c r="R412" s="43">
        <f t="shared" si="26"/>
        <v>0.0011999999999999999</v>
      </c>
      <c r="S412" s="59">
        <v>1.4399999999999999</v>
      </c>
      <c r="T412" s="60">
        <v>1.4399999999999999</v>
      </c>
      <c r="U412" s="60">
        <v>1.2</v>
      </c>
      <c r="Y412">
        <v>0.0014399999999999999</v>
      </c>
    </row>
    <row r="413" ht="18.75">
      <c r="A413" s="41"/>
      <c r="B413" s="40" t="s">
        <v>569</v>
      </c>
      <c r="C413" s="41"/>
      <c r="D413" s="41"/>
      <c r="E413" s="41"/>
      <c r="F413" s="41"/>
      <c r="G413" s="41"/>
      <c r="H413" s="41"/>
      <c r="I413" s="41">
        <v>11</v>
      </c>
      <c r="J413" s="41">
        <v>60</v>
      </c>
      <c r="K413" s="41">
        <v>49.799999999999997</v>
      </c>
      <c r="L413" s="41">
        <v>8</v>
      </c>
      <c r="M413" s="41">
        <v>40</v>
      </c>
      <c r="N413" s="41">
        <v>49.100000000000001</v>
      </c>
      <c r="O413" s="42">
        <v>0.26000000000000001</v>
      </c>
      <c r="P413" s="43">
        <f t="shared" si="24"/>
        <v>0.15228</v>
      </c>
      <c r="Q413" s="43">
        <f t="shared" si="25"/>
        <v>0.29016000000000003</v>
      </c>
      <c r="R413" s="43">
        <f t="shared" si="26"/>
        <v>0.26244000000000001</v>
      </c>
      <c r="S413" s="59">
        <v>152.28</v>
      </c>
      <c r="T413" s="60">
        <v>290.16000000000003</v>
      </c>
      <c r="U413" s="60">
        <v>262.44</v>
      </c>
      <c r="Y413">
        <v>0.29016000000000003</v>
      </c>
    </row>
    <row r="414" ht="18.75">
      <c r="A414" s="41"/>
      <c r="B414" s="40" t="s">
        <v>570</v>
      </c>
      <c r="C414" s="41"/>
      <c r="D414" s="41"/>
      <c r="E414" s="41"/>
      <c r="F414" s="41"/>
      <c r="G414" s="41"/>
      <c r="H414" s="41"/>
      <c r="I414" s="41">
        <v>11</v>
      </c>
      <c r="J414" s="41">
        <v>60</v>
      </c>
      <c r="K414" s="41">
        <v>49.799999999999997</v>
      </c>
      <c r="L414" s="41">
        <v>8</v>
      </c>
      <c r="M414" s="41">
        <v>40</v>
      </c>
      <c r="N414" s="41">
        <v>49.100000000000001</v>
      </c>
      <c r="O414" s="42">
        <v>0.17999999999999999</v>
      </c>
      <c r="P414" s="43">
        <f t="shared" si="24"/>
        <v>0.13356000000000001</v>
      </c>
      <c r="Q414" s="43">
        <f t="shared" si="25"/>
        <v>0.18756</v>
      </c>
      <c r="R414" s="43">
        <f t="shared" si="26"/>
        <v>0.15659999999999999</v>
      </c>
      <c r="S414" s="58">
        <v>133.56</v>
      </c>
      <c r="T414" s="60">
        <v>187.56</v>
      </c>
      <c r="U414" s="60">
        <v>156.59999999999999</v>
      </c>
      <c r="Y414">
        <v>0.18756</v>
      </c>
    </row>
    <row r="415" ht="18.75">
      <c r="A415" s="41"/>
      <c r="B415" s="40" t="s">
        <v>571</v>
      </c>
      <c r="C415" s="41"/>
      <c r="D415" s="41"/>
      <c r="E415" s="41"/>
      <c r="F415" s="41"/>
      <c r="G415" s="41"/>
      <c r="H415" s="41"/>
      <c r="I415" s="41">
        <v>11</v>
      </c>
      <c r="J415" s="41">
        <v>60</v>
      </c>
      <c r="K415" s="41">
        <v>49.799999999999997</v>
      </c>
      <c r="L415" s="41">
        <v>8</v>
      </c>
      <c r="M415" s="41">
        <v>40</v>
      </c>
      <c r="N415" s="41">
        <v>49.100000000000001</v>
      </c>
      <c r="O415" s="42">
        <v>0</v>
      </c>
      <c r="P415" s="43">
        <f t="shared" si="24"/>
        <v>0.00071999999999999994</v>
      </c>
      <c r="Q415" s="43">
        <f t="shared" si="25"/>
        <v>0.00071999999999999994</v>
      </c>
      <c r="R415" s="43">
        <f t="shared" si="26"/>
        <v>0.00035999999999999997</v>
      </c>
      <c r="S415" s="59">
        <v>0.71999999999999997</v>
      </c>
      <c r="T415" s="60">
        <v>0.71999999999999997</v>
      </c>
      <c r="U415" s="60">
        <v>0.35999999999999999</v>
      </c>
      <c r="Y415">
        <v>0.00071999999999999994</v>
      </c>
    </row>
    <row r="416" ht="18.75">
      <c r="A416" s="41"/>
      <c r="B416" s="40" t="s">
        <v>572</v>
      </c>
      <c r="C416" s="41"/>
      <c r="D416" s="41"/>
      <c r="E416" s="41"/>
      <c r="F416" s="41"/>
      <c r="G416" s="41"/>
      <c r="H416" s="41"/>
      <c r="I416" s="41">
        <v>11</v>
      </c>
      <c r="J416" s="41">
        <v>60</v>
      </c>
      <c r="K416" s="41">
        <v>49.799999999999997</v>
      </c>
      <c r="L416" s="41">
        <v>8</v>
      </c>
      <c r="M416" s="41">
        <v>40</v>
      </c>
      <c r="N416" s="41">
        <v>49.100000000000001</v>
      </c>
      <c r="O416" s="42">
        <v>0.029999999999999999</v>
      </c>
      <c r="P416" s="43">
        <f t="shared" si="24"/>
        <v>0.10476000000000001</v>
      </c>
      <c r="Q416" s="43">
        <f t="shared" si="25"/>
        <v>0.1206</v>
      </c>
      <c r="R416" s="43">
        <f t="shared" si="26"/>
        <v>0.10656</v>
      </c>
      <c r="S416" s="59">
        <v>104.76000000000001</v>
      </c>
      <c r="T416" s="60">
        <v>120.59999999999999</v>
      </c>
      <c r="U416" s="60">
        <v>106.56</v>
      </c>
      <c r="Y416">
        <v>0.1206</v>
      </c>
    </row>
    <row r="417" ht="18.75">
      <c r="A417" s="41"/>
      <c r="B417" s="40" t="s">
        <v>573</v>
      </c>
      <c r="C417" s="41"/>
      <c r="D417" s="41"/>
      <c r="E417" s="41"/>
      <c r="F417" s="41"/>
      <c r="G417" s="41"/>
      <c r="H417" s="41"/>
      <c r="I417" s="41">
        <v>11</v>
      </c>
      <c r="J417" s="41">
        <v>60</v>
      </c>
      <c r="K417" s="41">
        <v>49.799999999999997</v>
      </c>
      <c r="L417" s="41">
        <v>8</v>
      </c>
      <c r="M417" s="41">
        <v>40</v>
      </c>
      <c r="N417" s="41">
        <v>49.100000000000001</v>
      </c>
      <c r="O417" s="42">
        <v>0.85999999999999999</v>
      </c>
      <c r="P417" s="43">
        <f t="shared" si="24"/>
        <v>0.92136000000000007</v>
      </c>
      <c r="Q417" s="43">
        <f t="shared" si="25"/>
        <v>0.86255999999999999</v>
      </c>
      <c r="R417" s="43">
        <f t="shared" si="26"/>
        <v>0.86087999999999998</v>
      </c>
      <c r="S417" s="58">
        <v>921.36000000000001</v>
      </c>
      <c r="T417" s="65">
        <v>862.55999999999995</v>
      </c>
      <c r="U417" s="62">
        <v>860.88</v>
      </c>
      <c r="Y417">
        <v>0.86255999999999999</v>
      </c>
    </row>
    <row r="418" ht="18.75">
      <c r="A418" s="41"/>
      <c r="B418" s="40" t="s">
        <v>574</v>
      </c>
      <c r="C418" s="41"/>
      <c r="D418" s="41"/>
      <c r="E418" s="41"/>
      <c r="F418" s="41"/>
      <c r="G418" s="41"/>
      <c r="H418" s="41"/>
      <c r="I418" s="41">
        <v>11</v>
      </c>
      <c r="J418" s="41">
        <v>60</v>
      </c>
      <c r="K418" s="41">
        <v>49.799999999999997</v>
      </c>
      <c r="L418" s="41">
        <v>8</v>
      </c>
      <c r="M418" s="41">
        <v>40</v>
      </c>
      <c r="N418" s="41">
        <v>49.100000000000001</v>
      </c>
      <c r="O418" s="42">
        <v>0.20999999999999999</v>
      </c>
      <c r="P418" s="43">
        <f t="shared" si="24"/>
        <v>0.29568</v>
      </c>
      <c r="Q418" s="43">
        <f t="shared" si="25"/>
        <v>0.20952000000000001</v>
      </c>
      <c r="R418" s="43">
        <f t="shared" si="26"/>
        <v>0.24096000000000001</v>
      </c>
      <c r="S418" s="59">
        <v>295.68000000000001</v>
      </c>
      <c r="T418" s="65">
        <v>209.52000000000001</v>
      </c>
      <c r="U418" s="62">
        <v>240.96000000000001</v>
      </c>
      <c r="Y418">
        <v>0.20952000000000001</v>
      </c>
    </row>
    <row r="419" ht="18.75">
      <c r="A419" s="41"/>
      <c r="B419" s="40" t="s">
        <v>575</v>
      </c>
      <c r="C419" s="41"/>
      <c r="D419" s="41"/>
      <c r="E419" s="41"/>
      <c r="F419" s="41"/>
      <c r="G419" s="41"/>
      <c r="H419" s="41"/>
      <c r="I419" s="41">
        <v>11</v>
      </c>
      <c r="J419" s="41">
        <v>60</v>
      </c>
      <c r="K419" s="41">
        <v>49.799999999999997</v>
      </c>
      <c r="L419" s="41">
        <v>8</v>
      </c>
      <c r="M419" s="41">
        <v>40</v>
      </c>
      <c r="N419" s="41">
        <v>49.100000000000001</v>
      </c>
      <c r="O419" s="42">
        <v>0.17000000000000001</v>
      </c>
      <c r="P419" s="43">
        <f t="shared" si="24"/>
        <v>0.1152</v>
      </c>
      <c r="Q419" s="43">
        <f t="shared" si="25"/>
        <v>0.12132</v>
      </c>
      <c r="R419" s="43">
        <f t="shared" si="26"/>
        <v>0.13428000000000001</v>
      </c>
      <c r="S419" s="59">
        <v>115.2</v>
      </c>
      <c r="T419" s="57">
        <v>121.31999999999999</v>
      </c>
      <c r="U419" s="60">
        <v>134.28</v>
      </c>
      <c r="Y419">
        <v>0.12132</v>
      </c>
    </row>
    <row r="420" ht="18.75">
      <c r="A420" s="41" t="s">
        <v>306</v>
      </c>
      <c r="B420" s="40" t="s">
        <v>576</v>
      </c>
      <c r="C420" s="41"/>
      <c r="D420" s="41"/>
      <c r="E420" s="41"/>
      <c r="F420" s="41"/>
      <c r="G420" s="41"/>
      <c r="H420" s="41"/>
      <c r="I420" s="41">
        <v>18</v>
      </c>
      <c r="J420" s="41">
        <v>95</v>
      </c>
      <c r="K420" s="41">
        <v>49.799999999999997</v>
      </c>
      <c r="L420" s="41">
        <v>8</v>
      </c>
      <c r="M420" s="41">
        <v>40</v>
      </c>
      <c r="N420" s="41">
        <v>49.100000000000001</v>
      </c>
      <c r="O420" s="42">
        <v>0.02</v>
      </c>
      <c r="P420" s="43">
        <f t="shared" ref="P420:P426" si="27">S420/1000</f>
        <v>0.0088000000000000005</v>
      </c>
      <c r="Q420" s="43">
        <f t="shared" ref="Q420:Q426" si="28">T420/1000</f>
        <v>0.0104</v>
      </c>
      <c r="R420" s="43">
        <f t="shared" ref="R420:R426" si="29">U420/1000</f>
        <v>0.013599999999999999</v>
      </c>
      <c r="S420" s="59">
        <v>8.8000000000000007</v>
      </c>
      <c r="T420" s="65">
        <v>10.4</v>
      </c>
      <c r="U420" s="60">
        <v>13.6</v>
      </c>
      <c r="Y420">
        <v>0.0104</v>
      </c>
    </row>
    <row r="421" ht="18.75">
      <c r="A421" s="41"/>
      <c r="B421" s="40" t="s">
        <v>577</v>
      </c>
      <c r="C421" s="41"/>
      <c r="D421" s="41"/>
      <c r="E421" s="41"/>
      <c r="F421" s="41"/>
      <c r="G421" s="41"/>
      <c r="H421" s="41"/>
      <c r="I421" s="41">
        <v>18</v>
      </c>
      <c r="J421" s="41">
        <v>95</v>
      </c>
      <c r="K421" s="41">
        <v>49.799999999999997</v>
      </c>
      <c r="L421" s="41">
        <v>8</v>
      </c>
      <c r="M421" s="41">
        <v>40</v>
      </c>
      <c r="N421" s="41">
        <v>49.100000000000001</v>
      </c>
      <c r="O421" s="42">
        <v>0.14000000000000001</v>
      </c>
      <c r="P421" s="43">
        <f t="shared" si="27"/>
        <v>0.1242</v>
      </c>
      <c r="Q421" s="43">
        <f t="shared" si="28"/>
        <v>0.1326</v>
      </c>
      <c r="R421" s="43">
        <f t="shared" si="29"/>
        <v>0.12640000000000001</v>
      </c>
      <c r="S421" s="99">
        <v>124.2</v>
      </c>
      <c r="T421" s="100">
        <v>132.59999999999999</v>
      </c>
      <c r="U421" s="100">
        <v>126.40000000000001</v>
      </c>
      <c r="Y421">
        <v>0.1326</v>
      </c>
    </row>
    <row r="422" ht="18.75">
      <c r="A422" s="105" t="s">
        <v>578</v>
      </c>
      <c r="B422" s="40" t="s">
        <v>579</v>
      </c>
      <c r="C422" s="41"/>
      <c r="D422" s="41"/>
      <c r="E422" s="41"/>
      <c r="F422" s="41"/>
      <c r="G422" s="41"/>
      <c r="H422" s="41"/>
      <c r="I422" s="41">
        <v>5</v>
      </c>
      <c r="J422" s="41">
        <v>30</v>
      </c>
      <c r="K422" s="41">
        <v>49.799999999999997</v>
      </c>
      <c r="L422" s="41">
        <v>8</v>
      </c>
      <c r="M422" s="41">
        <v>40</v>
      </c>
      <c r="N422" s="41">
        <v>49.100000000000001</v>
      </c>
      <c r="O422" s="42">
        <v>0.37</v>
      </c>
      <c r="P422" s="43">
        <f t="shared" si="27"/>
        <v>0.23999999999999999</v>
      </c>
      <c r="Q422" s="43">
        <f t="shared" si="28"/>
        <v>0.34943999999999997</v>
      </c>
      <c r="R422" s="43">
        <f t="shared" si="29"/>
        <v>0.46848000000000001</v>
      </c>
      <c r="S422" s="58">
        <v>240</v>
      </c>
      <c r="T422" s="57">
        <v>349.44</v>
      </c>
      <c r="U422" s="57">
        <v>468.48000000000002</v>
      </c>
      <c r="Y422">
        <v>0.34943999999999997</v>
      </c>
    </row>
    <row r="423" ht="18.75">
      <c r="A423" s="105"/>
      <c r="B423" s="40" t="s">
        <v>580</v>
      </c>
      <c r="C423" s="41"/>
      <c r="D423" s="41"/>
      <c r="E423" s="41"/>
      <c r="F423" s="41"/>
      <c r="G423" s="41"/>
      <c r="H423" s="41"/>
      <c r="I423" s="41">
        <v>5</v>
      </c>
      <c r="J423" s="41">
        <v>30</v>
      </c>
      <c r="K423" s="41">
        <v>49.799999999999997</v>
      </c>
      <c r="L423" s="41">
        <v>8</v>
      </c>
      <c r="M423" s="41">
        <v>40</v>
      </c>
      <c r="N423" s="41">
        <v>49.100000000000001</v>
      </c>
      <c r="O423" s="42">
        <v>0.54000000000000004</v>
      </c>
      <c r="P423" s="43">
        <f t="shared" si="27"/>
        <v>0.25344</v>
      </c>
      <c r="Q423" s="43">
        <f t="shared" si="28"/>
        <v>0.28127999999999997</v>
      </c>
      <c r="R423" s="43">
        <f t="shared" si="29"/>
        <v>0.33983999999999998</v>
      </c>
      <c r="S423" s="58">
        <v>253.44</v>
      </c>
      <c r="T423" s="57">
        <v>281.27999999999997</v>
      </c>
      <c r="U423" s="57">
        <v>339.83999999999997</v>
      </c>
      <c r="Y423">
        <v>0.28127999999999997</v>
      </c>
    </row>
    <row r="424" ht="18.75">
      <c r="A424" s="105"/>
      <c r="B424" s="40" t="s">
        <v>581</v>
      </c>
      <c r="C424" s="41"/>
      <c r="D424" s="41"/>
      <c r="E424" s="41"/>
      <c r="F424" s="41"/>
      <c r="G424" s="41"/>
      <c r="H424" s="41"/>
      <c r="I424" s="41">
        <v>5</v>
      </c>
      <c r="J424" s="41">
        <v>30</v>
      </c>
      <c r="K424" s="41">
        <v>49.799999999999997</v>
      </c>
      <c r="L424" s="41">
        <v>8</v>
      </c>
      <c r="M424" s="41">
        <v>40</v>
      </c>
      <c r="N424" s="41">
        <v>49.100000000000001</v>
      </c>
      <c r="O424" s="42">
        <v>0.089999999999999997</v>
      </c>
      <c r="P424" s="43">
        <f t="shared" si="27"/>
        <v>0.06948</v>
      </c>
      <c r="Q424" s="43">
        <f t="shared" si="28"/>
        <v>0.10098</v>
      </c>
      <c r="R424" s="43">
        <f t="shared" si="29"/>
        <v>0.096120000000000011</v>
      </c>
      <c r="S424" s="58">
        <v>69.480000000000004</v>
      </c>
      <c r="T424" s="57">
        <v>100.98</v>
      </c>
      <c r="U424" s="57">
        <v>96.120000000000005</v>
      </c>
      <c r="Y424">
        <v>0.10098</v>
      </c>
    </row>
    <row r="425" ht="18.75">
      <c r="A425" s="105"/>
      <c r="B425" s="40" t="s">
        <v>582</v>
      </c>
      <c r="C425" s="41"/>
      <c r="D425" s="41"/>
      <c r="E425" s="41"/>
      <c r="F425" s="41"/>
      <c r="G425" s="41"/>
      <c r="H425" s="41"/>
      <c r="I425" s="41">
        <v>5</v>
      </c>
      <c r="J425" s="41">
        <v>30</v>
      </c>
      <c r="K425" s="41">
        <v>49.799999999999997</v>
      </c>
      <c r="L425" s="41">
        <v>8</v>
      </c>
      <c r="M425" s="41">
        <v>40</v>
      </c>
      <c r="N425" s="41">
        <v>49.100000000000001</v>
      </c>
      <c r="O425" s="42">
        <v>0.16</v>
      </c>
      <c r="P425" s="43">
        <f t="shared" si="27"/>
        <v>0.16319999999999998</v>
      </c>
      <c r="Q425" s="43">
        <f t="shared" si="28"/>
        <v>0.15744</v>
      </c>
      <c r="R425" s="43">
        <f t="shared" si="29"/>
        <v>0.18815999999999999</v>
      </c>
      <c r="S425" s="58">
        <v>163.19999999999999</v>
      </c>
      <c r="T425" s="57">
        <v>157.44</v>
      </c>
      <c r="U425" s="57">
        <v>188.16</v>
      </c>
      <c r="Y425">
        <v>0.15744</v>
      </c>
    </row>
    <row r="426" ht="18.75">
      <c r="A426" s="105"/>
      <c r="B426" s="40" t="s">
        <v>583</v>
      </c>
      <c r="C426" s="41"/>
      <c r="D426" s="41"/>
      <c r="E426" s="41"/>
      <c r="F426" s="41"/>
      <c r="G426" s="41"/>
      <c r="H426" s="41"/>
      <c r="I426" s="41">
        <v>5</v>
      </c>
      <c r="J426" s="41">
        <v>30</v>
      </c>
      <c r="K426" s="41">
        <v>49.799999999999997</v>
      </c>
      <c r="L426" s="41">
        <v>8</v>
      </c>
      <c r="M426" s="41">
        <v>40</v>
      </c>
      <c r="N426" s="41">
        <v>49.100000000000001</v>
      </c>
      <c r="O426" s="42">
        <v>0.16</v>
      </c>
      <c r="P426" s="43">
        <f t="shared" si="27"/>
        <v>0.19488</v>
      </c>
      <c r="Q426" s="43">
        <f t="shared" si="28"/>
        <v>0.23999999999999999</v>
      </c>
      <c r="R426" s="43">
        <f t="shared" si="29"/>
        <v>0.23999999999999999</v>
      </c>
      <c r="S426" s="55">
        <v>194.88</v>
      </c>
      <c r="T426" s="57">
        <v>240</v>
      </c>
      <c r="U426" s="57">
        <v>240</v>
      </c>
      <c r="W426" s="51">
        <f>SUM(Q290:Q426)</f>
        <v>92.030980000000014</v>
      </c>
      <c r="Y426">
        <v>0.23999999999999999</v>
      </c>
    </row>
    <row r="427" ht="18.75">
      <c r="A427" s="107"/>
      <c r="B427" s="108"/>
      <c r="C427" s="109"/>
      <c r="D427" s="109"/>
      <c r="E427" s="109"/>
      <c r="F427" s="109"/>
      <c r="G427" s="109"/>
      <c r="H427" s="109"/>
      <c r="I427" s="109"/>
      <c r="J427" s="109"/>
      <c r="K427" s="109"/>
      <c r="L427" s="109"/>
      <c r="M427" s="109"/>
      <c r="N427" s="109"/>
      <c r="O427" s="110"/>
      <c r="P427" s="111"/>
      <c r="Q427" s="110"/>
      <c r="R427" s="110"/>
      <c r="S427" s="112"/>
      <c r="T427" s="94"/>
      <c r="U427" s="94"/>
      <c r="Y427">
        <f>SUM(Y5:Y426)</f>
        <v>223.47077999999999</v>
      </c>
    </row>
    <row r="428">
      <c r="O428" s="30"/>
    </row>
    <row r="429" ht="15.75" hidden="1">
      <c r="A429" s="113"/>
      <c r="O429" s="114">
        <f>SUM(O5:O426)</f>
        <v>334.00000000000011</v>
      </c>
      <c r="Q429" s="114">
        <f>SUM(Q5:Q426)</f>
        <v>316.56790000000029</v>
      </c>
      <c r="T429" s="114">
        <f>SUM(T5:T426)</f>
        <v>316567.90000000008</v>
      </c>
      <c r="Y429">
        <v>316.56790000000029</v>
      </c>
    </row>
    <row r="430">
      <c r="A430" s="31" t="s">
        <v>584</v>
      </c>
      <c r="B430" s="31"/>
      <c r="C430" s="31"/>
      <c r="D430" s="31"/>
      <c r="E430" s="31"/>
      <c r="F430" s="31"/>
      <c r="G430" s="31"/>
      <c r="H430" s="31"/>
      <c r="I430" s="31"/>
      <c r="J430" s="31"/>
      <c r="K430" s="31"/>
      <c r="L430" s="31"/>
      <c r="O430" s="30"/>
      <c r="Q430" s="51"/>
    </row>
    <row r="431">
      <c r="A431" s="31" t="s">
        <v>585</v>
      </c>
      <c r="B431" s="31"/>
      <c r="C431" s="31"/>
      <c r="D431" s="31"/>
      <c r="E431" s="31"/>
      <c r="F431" s="31"/>
      <c r="G431" s="31"/>
      <c r="H431" s="31"/>
      <c r="I431" s="31"/>
      <c r="J431" s="31"/>
      <c r="K431" s="31"/>
      <c r="L431" s="31"/>
      <c r="M431" s="31"/>
      <c r="N431" s="31"/>
      <c r="O431" s="30"/>
      <c r="Q431" s="30"/>
    </row>
    <row r="432">
      <c r="A432" s="31" t="s">
        <v>586</v>
      </c>
      <c r="B432" s="31"/>
      <c r="C432" s="31"/>
      <c r="D432" s="31"/>
      <c r="E432" s="31"/>
      <c r="F432" s="31"/>
      <c r="G432" s="31"/>
      <c r="H432" s="31"/>
      <c r="I432" s="31"/>
      <c r="J432" s="31"/>
      <c r="K432" s="31"/>
      <c r="L432" s="31"/>
      <c r="M432" s="31"/>
      <c r="N432" s="31"/>
      <c r="O432" s="30"/>
    </row>
    <row r="433">
      <c r="A433" s="31" t="s">
        <v>587</v>
      </c>
      <c r="B433" s="31"/>
      <c r="C433" s="31"/>
      <c r="D433" s="31"/>
      <c r="E433" s="31"/>
      <c r="F433" s="31"/>
      <c r="G433" s="31"/>
      <c r="H433" s="31"/>
      <c r="I433" s="31"/>
      <c r="J433" s="31"/>
      <c r="K433" s="31"/>
      <c r="L433" s="31"/>
      <c r="M433" s="31"/>
      <c r="N433" s="31"/>
      <c r="O433" s="30"/>
    </row>
    <row r="434" ht="14.25">
      <c r="O434" s="30"/>
    </row>
    <row r="435" ht="14.25">
      <c r="O435" s="30"/>
    </row>
    <row r="436" ht="14.25">
      <c r="O436" s="30"/>
    </row>
    <row r="437" ht="14.25">
      <c r="O437" s="30"/>
    </row>
    <row r="438" ht="14.25">
      <c r="O438" s="30"/>
    </row>
    <row r="439" ht="14.25">
      <c r="O439" s="30"/>
    </row>
    <row r="440" ht="14.25">
      <c r="O440" s="30"/>
    </row>
    <row r="441" ht="14.25">
      <c r="O441" s="30"/>
    </row>
    <row r="442" ht="14.25">
      <c r="O442" s="30"/>
    </row>
    <row r="443" ht="14.25">
      <c r="O443" s="30"/>
    </row>
    <row r="444" ht="14.25">
      <c r="O444" s="30"/>
    </row>
    <row r="445" ht="14.25">
      <c r="O445" s="30"/>
    </row>
    <row r="446" ht="14.25">
      <c r="O446" s="30"/>
    </row>
    <row r="447" ht="14.25">
      <c r="O447" s="30"/>
    </row>
    <row r="448" ht="14.25">
      <c r="O448" s="30"/>
    </row>
    <row r="449" ht="14.25">
      <c r="O449" s="30"/>
    </row>
    <row r="450" ht="14.25">
      <c r="O450" s="30"/>
    </row>
    <row r="451" ht="14.25">
      <c r="O451" s="30"/>
    </row>
    <row r="452" ht="14.25">
      <c r="O452" s="30"/>
    </row>
    <row r="453" ht="14.25">
      <c r="O453" s="30"/>
    </row>
    <row r="454" ht="14.25">
      <c r="O454" s="30"/>
    </row>
    <row r="455" ht="14.25">
      <c r="O455" s="30"/>
    </row>
    <row r="456" ht="14.25">
      <c r="O456" s="30"/>
    </row>
    <row r="457" ht="14.25">
      <c r="O457" s="30"/>
    </row>
    <row r="458" ht="14.25">
      <c r="O458" s="30"/>
    </row>
    <row r="459" ht="14.25">
      <c r="O459" s="30"/>
    </row>
    <row r="460" ht="14.25">
      <c r="O460" s="30"/>
    </row>
    <row r="461" ht="14.25">
      <c r="O461" s="30"/>
    </row>
    <row r="462" ht="14.25">
      <c r="O462" s="30"/>
    </row>
    <row r="463" ht="14.25">
      <c r="O463" s="30"/>
    </row>
    <row r="464" ht="14.25">
      <c r="O464" s="30"/>
    </row>
    <row r="465" ht="14.25">
      <c r="O465" s="30"/>
    </row>
    <row r="466" ht="14.25">
      <c r="O466" s="30"/>
    </row>
    <row r="467" ht="14.25"/>
    <row r="468" ht="14.25">
      <c r="O468" s="30"/>
    </row>
  </sheetData>
  <autoFilter ref="A4:O427">
    <filterColumn colId="4"/>
  </autoFilter>
  <mergeCells count="72">
    <mergeCell ref="A1:N1"/>
    <mergeCell ref="A2:A4"/>
    <mergeCell ref="B2:B4"/>
    <mergeCell ref="C2:E2"/>
    <mergeCell ref="F2:H2"/>
    <mergeCell ref="I2:K2"/>
    <mergeCell ref="L2:N2"/>
    <mergeCell ref="O2:O3"/>
    <mergeCell ref="P2:R3"/>
    <mergeCell ref="C3:C4"/>
    <mergeCell ref="D3:E3"/>
    <mergeCell ref="F3:F4"/>
    <mergeCell ref="G3:H3"/>
    <mergeCell ref="I3:I4"/>
    <mergeCell ref="J3:K3"/>
    <mergeCell ref="L3:L4"/>
    <mergeCell ref="M3:N3"/>
    <mergeCell ref="A5:A12"/>
    <mergeCell ref="A13:A14"/>
    <mergeCell ref="A15:A20"/>
    <mergeCell ref="A21:A31"/>
    <mergeCell ref="A32:A45"/>
    <mergeCell ref="A46:A53"/>
    <mergeCell ref="A54:A57"/>
    <mergeCell ref="A58:A65"/>
    <mergeCell ref="A66:A72"/>
    <mergeCell ref="A73:A90"/>
    <mergeCell ref="A91:A93"/>
    <mergeCell ref="A94:A95"/>
    <mergeCell ref="A96:A103"/>
    <mergeCell ref="A105:A115"/>
    <mergeCell ref="A116:A119"/>
    <mergeCell ref="A120:A129"/>
    <mergeCell ref="A130:A144"/>
    <mergeCell ref="A145:A152"/>
    <mergeCell ref="A153:A164"/>
    <mergeCell ref="A165:A176"/>
    <mergeCell ref="A178:A191"/>
    <mergeCell ref="A192:A200"/>
    <mergeCell ref="A201:A215"/>
    <mergeCell ref="A216:A219"/>
    <mergeCell ref="A220:A224"/>
    <mergeCell ref="A225:A229"/>
    <mergeCell ref="A230:A236"/>
    <mergeCell ref="A237:A244"/>
    <mergeCell ref="A245:A248"/>
    <mergeCell ref="A249:A253"/>
    <mergeCell ref="A254:A267"/>
    <mergeCell ref="A268:A269"/>
    <mergeCell ref="A270:A289"/>
    <mergeCell ref="A290:A298"/>
    <mergeCell ref="A299:A306"/>
    <mergeCell ref="A307:A313"/>
    <mergeCell ref="A314:A331"/>
    <mergeCell ref="A332:A333"/>
    <mergeCell ref="A334:A337"/>
    <mergeCell ref="A338:A348"/>
    <mergeCell ref="A349:A355"/>
    <mergeCell ref="A356:A359"/>
    <mergeCell ref="A360:A366"/>
    <mergeCell ref="A367:A369"/>
    <mergeCell ref="A370:A378"/>
    <mergeCell ref="A379:A389"/>
    <mergeCell ref="A390:A393"/>
    <mergeCell ref="A394:A411"/>
    <mergeCell ref="A412:A419"/>
    <mergeCell ref="A420:A421"/>
    <mergeCell ref="A422:A426"/>
    <mergeCell ref="A430:L430"/>
    <mergeCell ref="A431:N431"/>
    <mergeCell ref="A432:N432"/>
    <mergeCell ref="A433:N433"/>
  </mergeCells>
  <hyperlinks>
    <hyperlink location="Par2391" ref="P2" tooltip="    &lt;1&gt;  Отчетные  данные представляются за каждый час контрольного замера,"/>
    <hyperlink location="'Раздел 3'!A9" ref="P2:R3" tooltip="    &lt;1&gt;  Отчетные  данные представляются за каждый час контрольного замера, определенный   заданием  субъекта  оперативно-диспетчерского  управления  в электроэнергетике."/>
  </hyperlink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5" activeCellId="0" sqref="A15:AB15"/>
    </sheetView>
  </sheetViews>
  <sheetFormatPr defaultRowHeight="14.25"/>
  <cols>
    <col customWidth="1" min="1" max="1" style="115" width="23.7109375"/>
    <col customWidth="1" min="2" max="2" style="115" width="28.7109375"/>
    <col customWidth="1" min="3" max="3" style="115" width="20.7109375"/>
    <col customWidth="1" min="4" max="4" style="115" width="23.7109375"/>
    <col min="5" max="16384" style="115" width="9.140625"/>
  </cols>
  <sheetData>
    <row r="1">
      <c r="A1" s="116" t="s">
        <v>588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</row>
    <row r="2">
      <c r="A2" s="116" t="s">
        <v>589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</row>
    <row r="3" ht="15">
      <c r="A3" s="117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</row>
    <row r="4" ht="73.5" customHeight="1">
      <c r="A4" s="118" t="s">
        <v>590</v>
      </c>
      <c r="B4" s="118" t="s">
        <v>591</v>
      </c>
      <c r="C4" s="118" t="s">
        <v>592</v>
      </c>
      <c r="D4" s="118" t="s">
        <v>593</v>
      </c>
      <c r="E4" s="119" t="s">
        <v>594</v>
      </c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</row>
    <row r="5" ht="15">
      <c r="A5" s="120"/>
      <c r="B5" s="120"/>
      <c r="C5" s="120"/>
      <c r="D5" s="120"/>
      <c r="E5" s="121">
        <v>0</v>
      </c>
      <c r="F5" s="121">
        <v>0.041666666666666664</v>
      </c>
      <c r="G5" s="121">
        <v>0.083333333333333301</v>
      </c>
      <c r="H5" s="121">
        <v>0.125</v>
      </c>
      <c r="I5" s="121">
        <v>0.16666666666666699</v>
      </c>
      <c r="J5" s="121">
        <v>0.20833333333333401</v>
      </c>
      <c r="K5" s="121">
        <v>0.25</v>
      </c>
      <c r="L5" s="121">
        <v>0.29166666666666702</v>
      </c>
      <c r="M5" s="121">
        <v>0.33333333333333298</v>
      </c>
      <c r="N5" s="121">
        <v>0.375</v>
      </c>
      <c r="O5" s="121">
        <v>0.41666666666666702</v>
      </c>
      <c r="P5" s="121">
        <v>0.45833333333333298</v>
      </c>
      <c r="Q5" s="121">
        <v>0.5</v>
      </c>
      <c r="R5" s="121">
        <v>0.54166666666666696</v>
      </c>
      <c r="S5" s="121">
        <v>0.58333333333333304</v>
      </c>
      <c r="T5" s="121">
        <v>0.625</v>
      </c>
      <c r="U5" s="121">
        <v>0.66666666666666696</v>
      </c>
      <c r="V5" s="121">
        <v>0.70833333333333304</v>
      </c>
      <c r="W5" s="121">
        <v>0.75</v>
      </c>
      <c r="X5" s="121">
        <v>0.79166666666666596</v>
      </c>
      <c r="Y5" s="121">
        <v>0.83333333333333304</v>
      </c>
      <c r="Z5" s="121">
        <v>0.875</v>
      </c>
      <c r="AA5" s="121">
        <v>0.91666666666666596</v>
      </c>
      <c r="AB5" s="121">
        <v>0.95833333333333304</v>
      </c>
    </row>
    <row r="6" ht="60">
      <c r="A6" s="122" t="s">
        <v>595</v>
      </c>
      <c r="B6" s="123" t="s">
        <v>596</v>
      </c>
      <c r="C6" s="124"/>
      <c r="D6" s="125"/>
      <c r="E6" s="126">
        <v>9.6331199999999981</v>
      </c>
      <c r="F6" s="127">
        <v>8.5814400000000006</v>
      </c>
      <c r="G6" s="127">
        <v>8.3787599999999998</v>
      </c>
      <c r="H6" s="127">
        <v>8.38992</v>
      </c>
      <c r="I6" s="127">
        <v>8.4578400000000009</v>
      </c>
      <c r="J6" s="127">
        <v>9.1761599999999994</v>
      </c>
      <c r="K6" s="127">
        <v>10.025399999999999</v>
      </c>
      <c r="L6" s="127">
        <v>11.750639999999999</v>
      </c>
      <c r="M6" s="127">
        <v>12.93168</v>
      </c>
      <c r="N6" s="127">
        <v>14.379360000000002</v>
      </c>
      <c r="O6" s="127">
        <v>14.390400000000001</v>
      </c>
      <c r="P6" s="127">
        <v>14.458320000000002</v>
      </c>
      <c r="Q6" s="127">
        <v>14.246879999999999</v>
      </c>
      <c r="R6" s="127">
        <v>14.26188</v>
      </c>
      <c r="S6" s="127">
        <v>14.579159999999998</v>
      </c>
      <c r="T6" s="127">
        <v>14.866440000000001</v>
      </c>
      <c r="U6" s="127">
        <v>14.454360000000001</v>
      </c>
      <c r="V6" s="127">
        <v>14.066039999999999</v>
      </c>
      <c r="W6" s="127">
        <v>13.917240000000001</v>
      </c>
      <c r="X6" s="127">
        <v>13.490639999999999</v>
      </c>
      <c r="Y6" s="127">
        <v>13.260119999999999</v>
      </c>
      <c r="Z6" s="127">
        <v>12.552</v>
      </c>
      <c r="AA6" s="127">
        <v>11.739000000000001</v>
      </c>
      <c r="AB6" s="127">
        <v>10.86468</v>
      </c>
    </row>
    <row r="7" ht="60">
      <c r="A7" s="128"/>
      <c r="B7" s="123" t="s">
        <v>597</v>
      </c>
      <c r="C7" s="124"/>
      <c r="D7" s="125"/>
      <c r="E7" s="126">
        <v>7.7077200000000001</v>
      </c>
      <c r="F7" s="127">
        <v>7.2448199999999989</v>
      </c>
      <c r="G7" s="127">
        <v>6.987779999999999</v>
      </c>
      <c r="H7" s="127">
        <v>6.9551399999999992</v>
      </c>
      <c r="I7" s="127">
        <v>6.89358</v>
      </c>
      <c r="J7" s="127">
        <v>7.3960799999999995</v>
      </c>
      <c r="K7" s="127">
        <v>8.2802999999999987</v>
      </c>
      <c r="L7" s="127">
        <v>9.6761400000000002</v>
      </c>
      <c r="M7" s="127">
        <v>10.894859999999998</v>
      </c>
      <c r="N7" s="127">
        <v>12.16644</v>
      </c>
      <c r="O7" s="127">
        <v>12.399959999999998</v>
      </c>
      <c r="P7" s="127">
        <v>12.398880000000002</v>
      </c>
      <c r="Q7" s="127">
        <v>12.522419999999999</v>
      </c>
      <c r="R7" s="127">
        <v>12.461280000000002</v>
      </c>
      <c r="S7" s="127">
        <v>12.406079999999998</v>
      </c>
      <c r="T7" s="127">
        <v>12.631740000000002</v>
      </c>
      <c r="U7" s="127">
        <v>12.660419999999998</v>
      </c>
      <c r="V7" s="127">
        <v>12.265979999999999</v>
      </c>
      <c r="W7" s="127">
        <v>11.831640000000002</v>
      </c>
      <c r="X7" s="127">
        <v>11.384040000000001</v>
      </c>
      <c r="Y7" s="127">
        <v>11.227739999999997</v>
      </c>
      <c r="Z7" s="127">
        <v>10.52976</v>
      </c>
      <c r="AA7" s="127">
        <v>9.715440000000001</v>
      </c>
      <c r="AB7" s="127">
        <v>8.8948199999999993</v>
      </c>
    </row>
    <row r="8" ht="60">
      <c r="A8" s="129" t="s">
        <v>598</v>
      </c>
      <c r="B8" s="123" t="s">
        <v>599</v>
      </c>
      <c r="C8" s="124"/>
      <c r="D8" s="125"/>
      <c r="E8" s="126">
        <v>11.397600000000001</v>
      </c>
      <c r="F8" s="127">
        <v>10.6716</v>
      </c>
      <c r="G8" s="127">
        <v>10.3317</v>
      </c>
      <c r="H8" s="127">
        <v>10.151699999999998</v>
      </c>
      <c r="I8" s="127">
        <v>10.278000000000002</v>
      </c>
      <c r="J8" s="127">
        <v>10.869600000000002</v>
      </c>
      <c r="K8" s="127">
        <v>12.764299999999997</v>
      </c>
      <c r="L8" s="127">
        <v>13.659300000000002</v>
      </c>
      <c r="M8" s="127">
        <v>14.787899999999997</v>
      </c>
      <c r="N8" s="127">
        <v>15.871799999999999</v>
      </c>
      <c r="O8" s="127">
        <v>15.9153</v>
      </c>
      <c r="P8" s="127">
        <v>15.912600000000003</v>
      </c>
      <c r="Q8" s="127">
        <v>16.041899999999998</v>
      </c>
      <c r="R8" s="127">
        <v>15.949999999999998</v>
      </c>
      <c r="S8" s="127">
        <v>15.980399999999999</v>
      </c>
      <c r="T8" s="127">
        <v>16.657800000000002</v>
      </c>
      <c r="U8" s="127">
        <v>17.266200000000001</v>
      </c>
      <c r="V8" s="127">
        <v>17.547599999999999</v>
      </c>
      <c r="W8" s="127">
        <v>17.721</v>
      </c>
      <c r="X8" s="127">
        <v>17.293800000000005</v>
      </c>
      <c r="Y8" s="127">
        <v>16.5809</v>
      </c>
      <c r="Z8" s="127">
        <v>15.316800000000001</v>
      </c>
      <c r="AA8" s="127">
        <v>14.048400000000001</v>
      </c>
      <c r="AB8" s="127">
        <v>12.9969</v>
      </c>
    </row>
    <row r="9" ht="48">
      <c r="A9" s="129" t="s">
        <v>600</v>
      </c>
      <c r="B9" s="123" t="s">
        <v>601</v>
      </c>
      <c r="C9" s="124"/>
      <c r="D9" s="125"/>
      <c r="E9" s="126">
        <v>10.80396</v>
      </c>
      <c r="F9" s="127">
        <v>9.891</v>
      </c>
      <c r="G9" s="127">
        <v>9.164159999999999</v>
      </c>
      <c r="H9" s="127">
        <v>9.0500399999999992</v>
      </c>
      <c r="I9" s="127">
        <v>9.1508400000000005</v>
      </c>
      <c r="J9" s="127">
        <v>9.5878800000000002</v>
      </c>
      <c r="K9" s="127">
        <v>10.694880000000003</v>
      </c>
      <c r="L9" s="127">
        <v>12.206880000000004</v>
      </c>
      <c r="M9" s="127">
        <v>15.08292</v>
      </c>
      <c r="N9" s="127">
        <v>15.964199999999998</v>
      </c>
      <c r="O9" s="127">
        <v>16.18272</v>
      </c>
      <c r="P9" s="127">
        <v>16.216560000000001</v>
      </c>
      <c r="Q9" s="127">
        <v>15.575400000000002</v>
      </c>
      <c r="R9" s="127">
        <v>16.043039999999998</v>
      </c>
      <c r="S9" s="127">
        <v>16.049879999999998</v>
      </c>
      <c r="T9" s="127">
        <v>16.208280000000002</v>
      </c>
      <c r="U9" s="127">
        <v>15.493679999999999</v>
      </c>
      <c r="V9" s="127">
        <v>14.922720000000002</v>
      </c>
      <c r="W9" s="127">
        <v>14.515919999999998</v>
      </c>
      <c r="X9" s="127">
        <v>13.826519999999999</v>
      </c>
      <c r="Y9" s="127">
        <v>13.649399999999998</v>
      </c>
      <c r="Z9" s="127">
        <v>12.844439999999999</v>
      </c>
      <c r="AA9" s="127">
        <v>12.498119999999997</v>
      </c>
      <c r="AB9" s="127">
        <v>11.33136</v>
      </c>
    </row>
    <row r="10" ht="30">
      <c r="A10" s="129" t="s">
        <v>602</v>
      </c>
      <c r="B10" s="123" t="s">
        <v>603</v>
      </c>
      <c r="C10" s="124"/>
      <c r="D10" s="125"/>
      <c r="E10" s="126">
        <v>12.9465</v>
      </c>
      <c r="F10" s="127">
        <v>12.252099999999999</v>
      </c>
      <c r="G10" s="127">
        <v>12.184899999999999</v>
      </c>
      <c r="H10" s="127">
        <v>12.032299999999999</v>
      </c>
      <c r="I10" s="127">
        <v>12.072900000000001</v>
      </c>
      <c r="J10" s="127">
        <v>12.3529</v>
      </c>
      <c r="K10" s="127">
        <v>13.636700000000001</v>
      </c>
      <c r="L10" s="127">
        <v>15.105300000000002</v>
      </c>
      <c r="M10" s="127">
        <v>15.8788</v>
      </c>
      <c r="N10" s="127">
        <v>16.415700000000001</v>
      </c>
      <c r="O10" s="127">
        <v>16.416400000000003</v>
      </c>
      <c r="P10" s="127">
        <v>16.543800000000005</v>
      </c>
      <c r="Q10" s="127">
        <v>16.331</v>
      </c>
      <c r="R10" s="127">
        <v>16.286899999999999</v>
      </c>
      <c r="S10" s="127">
        <v>16.163700000000002</v>
      </c>
      <c r="T10" s="127">
        <v>16.177</v>
      </c>
      <c r="U10" s="127">
        <v>16.574600000000004</v>
      </c>
      <c r="V10" s="127">
        <v>16.928099999999997</v>
      </c>
      <c r="W10" s="127">
        <v>17.131800000000002</v>
      </c>
      <c r="X10" s="127">
        <v>16.888200000000001</v>
      </c>
      <c r="Y10" s="127">
        <v>16.363199999999999</v>
      </c>
      <c r="Z10" s="127">
        <v>16.130800000000001</v>
      </c>
      <c r="AA10" s="127">
        <v>15.273999999999999</v>
      </c>
      <c r="AB10" s="127">
        <v>14.3269</v>
      </c>
    </row>
    <row r="11" ht="48">
      <c r="A11" s="129" t="s">
        <v>602</v>
      </c>
      <c r="B11" s="130" t="s">
        <v>604</v>
      </c>
      <c r="C11" s="124"/>
      <c r="D11" s="125"/>
      <c r="E11" s="131">
        <v>7.8256800000000011</v>
      </c>
      <c r="F11" s="132">
        <v>7.5424800000000003</v>
      </c>
      <c r="G11" s="132">
        <v>7.3963199999999993</v>
      </c>
      <c r="H11" s="132">
        <v>7.3872000000000009</v>
      </c>
      <c r="I11" s="132">
        <v>7.3096800000000002</v>
      </c>
      <c r="J11" s="132">
        <v>7.3984799999999993</v>
      </c>
      <c r="K11" s="132">
        <v>7.7407200000000005</v>
      </c>
      <c r="L11" s="132">
        <v>7.9437599999999993</v>
      </c>
      <c r="M11" s="132">
        <v>7.8563999999999998</v>
      </c>
      <c r="N11" s="132">
        <v>7.9797600000000015</v>
      </c>
      <c r="O11" s="132">
        <v>7.8261600000000007</v>
      </c>
      <c r="P11" s="132">
        <v>7.6888800000000002</v>
      </c>
      <c r="Q11" s="132">
        <v>7.7551199999999998</v>
      </c>
      <c r="R11" s="132">
        <v>7.5820799999999995</v>
      </c>
      <c r="S11" s="132">
        <v>7.5036000000000005</v>
      </c>
      <c r="T11" s="132">
        <v>7.7289599999999998</v>
      </c>
      <c r="U11" s="132">
        <v>7.9648799999999991</v>
      </c>
      <c r="V11" s="132">
        <v>8.2000799999999998</v>
      </c>
      <c r="W11" s="132">
        <v>8.3935200000000005</v>
      </c>
      <c r="X11" s="132">
        <v>8.4818399999999983</v>
      </c>
      <c r="Y11" s="132">
        <v>8.6303999999999998</v>
      </c>
      <c r="Z11" s="132">
        <v>8.4542400000000004</v>
      </c>
      <c r="AA11" s="132">
        <v>8.3044799999999999</v>
      </c>
      <c r="AB11" s="132">
        <v>8.4592800000000015</v>
      </c>
    </row>
    <row r="12" ht="30">
      <c r="A12" s="129" t="s">
        <v>605</v>
      </c>
      <c r="B12" s="123" t="s">
        <v>606</v>
      </c>
      <c r="C12" s="133"/>
      <c r="D12" s="134"/>
      <c r="E12" s="135">
        <v>3.4065599999999998</v>
      </c>
      <c r="F12" s="136">
        <v>3.3111800000000002</v>
      </c>
      <c r="G12" s="136">
        <v>3.4002600000000003</v>
      </c>
      <c r="H12" s="136">
        <v>3.43892</v>
      </c>
      <c r="I12" s="136">
        <v>3.4214199999999999</v>
      </c>
      <c r="J12" s="136">
        <v>3.4739200000000001</v>
      </c>
      <c r="K12" s="136">
        <v>3.7276800000000003</v>
      </c>
      <c r="L12" s="136">
        <v>3.5790999999999999</v>
      </c>
      <c r="M12" s="136">
        <v>3.70282</v>
      </c>
      <c r="N12" s="136">
        <v>3.83636</v>
      </c>
      <c r="O12" s="136">
        <v>3.9359199999999999</v>
      </c>
      <c r="P12" s="136">
        <v>3.9469600000000002</v>
      </c>
      <c r="Q12" s="136">
        <v>3.76688</v>
      </c>
      <c r="R12" s="136">
        <v>3.7437799999999997</v>
      </c>
      <c r="S12" s="136">
        <v>3.5950199999999999</v>
      </c>
      <c r="T12" s="136">
        <v>3.6336999999999997</v>
      </c>
      <c r="U12" s="136">
        <v>3.9292799999999999</v>
      </c>
      <c r="V12" s="136">
        <v>3.96638</v>
      </c>
      <c r="W12" s="136">
        <v>4.0195799999999995</v>
      </c>
      <c r="X12" s="136">
        <v>3.6289799999999999</v>
      </c>
      <c r="Y12" s="136">
        <v>3.65646</v>
      </c>
      <c r="Z12" s="136">
        <v>3.8653999999999997</v>
      </c>
      <c r="AA12" s="136">
        <v>3.8767799999999997</v>
      </c>
      <c r="AB12" s="136">
        <v>3.9014600000000002</v>
      </c>
    </row>
    <row r="13" ht="36">
      <c r="A13" s="129" t="s">
        <v>605</v>
      </c>
      <c r="B13" s="123" t="s">
        <v>607</v>
      </c>
      <c r="C13" s="124"/>
      <c r="D13" s="134"/>
      <c r="E13" s="135">
        <v>4.8967799999999997</v>
      </c>
      <c r="F13" s="137">
        <v>4.5986400000000005</v>
      </c>
      <c r="G13" s="138">
        <v>4.5279399999999992</v>
      </c>
      <c r="H13" s="138">
        <v>4.5001000000000007</v>
      </c>
      <c r="I13" s="138">
        <v>4.5415599999999996</v>
      </c>
      <c r="J13" s="138">
        <v>4.67232</v>
      </c>
      <c r="K13" s="138">
        <v>5.0970399999999998</v>
      </c>
      <c r="L13" s="138">
        <v>5.4920999999999998</v>
      </c>
      <c r="M13" s="138">
        <v>5.6726800000000006</v>
      </c>
      <c r="N13" s="138">
        <v>5.8566399999999996</v>
      </c>
      <c r="O13" s="138">
        <v>5.8670200000000001</v>
      </c>
      <c r="P13" s="138">
        <v>6.0828999999999995</v>
      </c>
      <c r="Q13" s="138">
        <v>6.1244200000000006</v>
      </c>
      <c r="R13" s="138">
        <v>5.8219799999999999</v>
      </c>
      <c r="S13" s="138">
        <v>5.9777800000000001</v>
      </c>
      <c r="T13" s="138">
        <v>5.8727200000000002</v>
      </c>
      <c r="U13" s="138">
        <v>6.10032</v>
      </c>
      <c r="V13" s="138">
        <v>6.5977800000000011</v>
      </c>
      <c r="W13" s="138">
        <v>6.7209000000000003</v>
      </c>
      <c r="X13" s="138">
        <v>6.2952400000000006</v>
      </c>
      <c r="Y13" s="138">
        <v>6.3113999999999999</v>
      </c>
      <c r="Z13" s="138">
        <v>6.1809599999999998</v>
      </c>
      <c r="AA13" s="138">
        <v>5.5956399999999995</v>
      </c>
      <c r="AB13" s="138">
        <v>5.2790199999999992</v>
      </c>
    </row>
    <row r="14" ht="36">
      <c r="A14" s="129" t="s">
        <v>608</v>
      </c>
      <c r="B14" s="130" t="s">
        <v>609</v>
      </c>
      <c r="C14" s="133"/>
      <c r="D14" s="139"/>
      <c r="E14" s="135">
        <v>3.5585999999999998</v>
      </c>
      <c r="F14" s="140">
        <v>3.4767999999999999</v>
      </c>
      <c r="G14" s="140">
        <v>3.4763999999999999</v>
      </c>
      <c r="H14" s="140">
        <v>3.4165999999999999</v>
      </c>
      <c r="I14" s="140">
        <v>3.4070000000000009</v>
      </c>
      <c r="J14" s="140">
        <v>3.6086</v>
      </c>
      <c r="K14" s="140">
        <v>3.8690000000000002</v>
      </c>
      <c r="L14" s="140">
        <v>4.1517999999999997</v>
      </c>
      <c r="M14" s="140">
        <v>4.4228000000000005</v>
      </c>
      <c r="N14" s="140">
        <v>4.4849999999999994</v>
      </c>
      <c r="O14" s="140">
        <v>4.3659999999999997</v>
      </c>
      <c r="P14" s="140">
        <v>4.406200000000001</v>
      </c>
      <c r="Q14" s="140">
        <v>4.3571999999999997</v>
      </c>
      <c r="R14" s="140">
        <v>4.2738000000000005</v>
      </c>
      <c r="S14" s="140">
        <v>4.2745999999999995</v>
      </c>
      <c r="T14" s="140">
        <v>4.2202000000000002</v>
      </c>
      <c r="U14" s="140">
        <v>4.3730000000000002</v>
      </c>
      <c r="V14" s="140">
        <v>4.5056000000000003</v>
      </c>
      <c r="W14" s="140">
        <v>4.4319999999999995</v>
      </c>
      <c r="X14" s="140">
        <v>4.4278000000000004</v>
      </c>
      <c r="Y14" s="140">
        <v>4.4601999999999995</v>
      </c>
      <c r="Z14" s="140">
        <v>4.4352000000000009</v>
      </c>
      <c r="AA14" s="140">
        <v>4.2705999999999991</v>
      </c>
      <c r="AB14" s="140">
        <v>4.0606</v>
      </c>
    </row>
    <row r="15" ht="48">
      <c r="A15" s="129" t="s">
        <v>610</v>
      </c>
      <c r="B15" s="130" t="s">
        <v>611</v>
      </c>
      <c r="C15" s="124"/>
      <c r="D15" s="141"/>
      <c r="E15" s="142">
        <v>0.59831999999999996</v>
      </c>
      <c r="F15" s="143">
        <v>0.59759999999999991</v>
      </c>
      <c r="G15" s="143">
        <v>0.75503999999999993</v>
      </c>
      <c r="H15" s="143">
        <v>0.72599999999999998</v>
      </c>
      <c r="I15" s="143">
        <v>0.70175999999999994</v>
      </c>
      <c r="J15" s="143">
        <v>0.69935999999999998</v>
      </c>
      <c r="K15" s="143">
        <v>0.67176000000000013</v>
      </c>
      <c r="L15" s="143">
        <v>0.72120000000000006</v>
      </c>
      <c r="M15" s="143">
        <v>0.81456000000000006</v>
      </c>
      <c r="N15" s="143">
        <v>0.87407999999999997</v>
      </c>
      <c r="O15" s="143">
        <v>0.94919999999999993</v>
      </c>
      <c r="P15" s="143">
        <v>0.94655999999999996</v>
      </c>
      <c r="Q15" s="143">
        <v>0.97031999999999996</v>
      </c>
      <c r="R15" s="143">
        <v>0.95352000000000003</v>
      </c>
      <c r="S15" s="143">
        <v>0.99456000000000011</v>
      </c>
      <c r="T15" s="143">
        <v>0.99407999999999996</v>
      </c>
      <c r="U15" s="143">
        <v>0.95951999999999993</v>
      </c>
      <c r="V15" s="143">
        <v>0.96767999999999998</v>
      </c>
      <c r="W15" s="143">
        <v>0.9381600000000001</v>
      </c>
      <c r="X15" s="143">
        <v>0.84623999999999999</v>
      </c>
      <c r="Y15" s="143">
        <v>0.82512000000000008</v>
      </c>
      <c r="Z15" s="143">
        <v>0.77951999999999999</v>
      </c>
      <c r="AA15" s="143">
        <v>0.85055999999999998</v>
      </c>
      <c r="AB15" s="143">
        <v>0.87672000000000005</v>
      </c>
    </row>
    <row r="16" ht="15">
      <c r="A16" s="129" t="s">
        <v>612</v>
      </c>
      <c r="B16" s="129"/>
      <c r="C16" s="129"/>
      <c r="D16" s="129"/>
      <c r="E16" s="144">
        <v>68.617919999999998</v>
      </c>
      <c r="F16" s="144">
        <v>64.093260000000001</v>
      </c>
      <c r="G16" s="144">
        <v>62.37182</v>
      </c>
      <c r="H16" s="144">
        <v>61.905320000000003</v>
      </c>
      <c r="I16" s="144">
        <v>62.125819999999997</v>
      </c>
      <c r="J16" s="144">
        <v>64.927340000000001</v>
      </c>
      <c r="K16" s="144">
        <v>71.967019999999991</v>
      </c>
      <c r="L16" s="144">
        <v>79.413219999999995</v>
      </c>
      <c r="M16" s="144">
        <v>86.808059999999998</v>
      </c>
      <c r="N16" s="144">
        <v>92.470259999999996</v>
      </c>
      <c r="O16" s="144">
        <v>92.933879999999988</v>
      </c>
      <c r="P16" s="144">
        <v>93.24890000000002</v>
      </c>
      <c r="Q16" s="144">
        <v>92.364020000000011</v>
      </c>
      <c r="R16" s="144">
        <v>92.150939999999991</v>
      </c>
      <c r="S16" s="144">
        <v>92.255620000000008</v>
      </c>
      <c r="T16" s="144">
        <v>93.776640000000015</v>
      </c>
      <c r="U16" s="144">
        <v>94.443740000000005</v>
      </c>
      <c r="V16" s="144">
        <v>94.494680000000002</v>
      </c>
      <c r="W16" s="144">
        <v>94.251599999999996</v>
      </c>
      <c r="X16" s="144">
        <v>91.289259999999999</v>
      </c>
      <c r="Y16" s="144">
        <v>89.679619999999986</v>
      </c>
      <c r="Z16" s="144">
        <v>85.874399999999994</v>
      </c>
      <c r="AA16" s="144">
        <v>81.051860000000005</v>
      </c>
      <c r="AB16" s="144">
        <v>76.054420000000007</v>
      </c>
    </row>
    <row r="17" ht="15">
      <c r="A17" s="117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</row>
    <row r="18">
      <c r="A18" s="116" t="s">
        <v>584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</row>
    <row r="19">
      <c r="A19" s="116" t="s">
        <v>585</v>
      </c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</row>
    <row r="20">
      <c r="A20" s="116" t="s">
        <v>613</v>
      </c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</row>
    <row r="21">
      <c r="A21" s="116" t="s">
        <v>587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</row>
  </sheetData>
  <mergeCells count="12">
    <mergeCell ref="A1:AB1"/>
    <mergeCell ref="A2:AB2"/>
    <mergeCell ref="A4:A5"/>
    <mergeCell ref="B4:B5"/>
    <mergeCell ref="C4:C5"/>
    <mergeCell ref="D4:D5"/>
    <mergeCell ref="E4:AB4"/>
    <mergeCell ref="A6:A7"/>
    <mergeCell ref="A18:AB18"/>
    <mergeCell ref="A19:AB19"/>
    <mergeCell ref="A20:AB20"/>
    <mergeCell ref="A21:AB21"/>
  </mergeCells>
  <hyperlinks>
    <hyperlink location="Par2433" ref="E4" tooltip="    &lt;1&gt;  Отчетные  данные представляются за каждый час контрольного замера,"/>
  </hyperlink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B20" activeCellId="0" sqref="B20"/>
    </sheetView>
  </sheetViews>
  <sheetFormatPr defaultRowHeight="14.25"/>
  <cols>
    <col customWidth="1" min="1" max="1" style="1" width="45.7109375"/>
    <col customWidth="1" min="2" max="2" style="1" width="16.140625"/>
    <col customWidth="1" min="3" max="6" style="1" width="20.7109375"/>
    <col min="7" max="16384" style="1" width="9.140625"/>
  </cols>
  <sheetData>
    <row r="1">
      <c r="A1" s="8" t="s">
        <v>614</v>
      </c>
      <c r="B1" s="8"/>
      <c r="C1" s="8"/>
      <c r="D1" s="8"/>
      <c r="E1" s="8"/>
      <c r="F1" s="8"/>
    </row>
    <row r="2" ht="15">
      <c r="A2" s="5"/>
      <c r="B2" s="5"/>
    </row>
    <row r="3" ht="45">
      <c r="A3" s="6" t="s">
        <v>615</v>
      </c>
      <c r="B3" s="6" t="s">
        <v>616</v>
      </c>
      <c r="C3" s="6" t="s">
        <v>617</v>
      </c>
      <c r="D3" s="6" t="s">
        <v>618</v>
      </c>
      <c r="E3" s="6" t="s">
        <v>619</v>
      </c>
      <c r="F3" s="6" t="s">
        <v>620</v>
      </c>
    </row>
    <row r="4" ht="60">
      <c r="A4" s="7" t="s">
        <v>621</v>
      </c>
      <c r="B4" s="6">
        <v>211</v>
      </c>
      <c r="C4" s="7" t="s">
        <v>622</v>
      </c>
      <c r="D4" s="7" t="s">
        <v>623</v>
      </c>
      <c r="E4" s="6" t="s">
        <v>624</v>
      </c>
      <c r="F4" s="145" t="s">
        <v>625</v>
      </c>
    </row>
    <row r="5" ht="45">
      <c r="A5" s="7" t="s">
        <v>626</v>
      </c>
      <c r="B5" s="6">
        <v>212</v>
      </c>
      <c r="C5" s="7" t="s">
        <v>627</v>
      </c>
      <c r="D5" s="7" t="s">
        <v>628</v>
      </c>
      <c r="E5" s="6" t="s">
        <v>629</v>
      </c>
      <c r="F5" s="145" t="s">
        <v>630</v>
      </c>
    </row>
    <row r="6" ht="15">
      <c r="A6" s="5"/>
      <c r="B6" s="5"/>
    </row>
    <row r="7">
      <c r="A7" s="8" t="s">
        <v>631</v>
      </c>
      <c r="B7" s="8"/>
      <c r="C7" s="8"/>
      <c r="D7" s="8"/>
      <c r="E7" s="8"/>
      <c r="F7" s="8"/>
    </row>
    <row r="8">
      <c r="A8" s="8" t="s">
        <v>632</v>
      </c>
      <c r="B8" s="8"/>
      <c r="C8" s="8"/>
      <c r="D8" s="8"/>
      <c r="E8" s="8"/>
      <c r="F8" s="8"/>
    </row>
    <row r="9" ht="15">
      <c r="A9" s="5"/>
      <c r="B9" s="5"/>
    </row>
    <row r="10" ht="15">
      <c r="A10" s="5"/>
      <c r="B10" s="5"/>
    </row>
    <row r="11">
      <c r="A11" s="146"/>
      <c r="B11" s="146"/>
    </row>
  </sheetData>
  <mergeCells count="3">
    <mergeCell ref="A1:F1"/>
    <mergeCell ref="A7:F7"/>
    <mergeCell ref="A8:F8"/>
  </mergeCells>
  <hyperlinks>
    <hyperlink r:id="rId1" ref="F4"/>
    <hyperlink r:id="rId2" ref="F5"/>
  </hyperlink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Р7-Офис/2024.4.2.691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Савченко Николай Николаевич</dc:creator>
  <cp:lastModifiedBy>kar02173</cp:lastModifiedBy>
  <cp:revision>4</cp:revision>
  <dcterms:created xsi:type="dcterms:W3CDTF">2019-01-30T14:03:50Z</dcterms:created>
  <dcterms:modified xsi:type="dcterms:W3CDTF">2025-01-23T09:37:26Z</dcterms:modified>
</cp:coreProperties>
</file>